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5" windowWidth="11580" windowHeight="6795" activeTab="0"/>
  </bookViews>
  <sheets>
    <sheet name="d15N" sheetId="1" r:id="rId1"/>
    <sheet name="xx" sheetId="2" state="hidden" r:id="rId2"/>
    <sheet name="leer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<sst xmlns="http://schemas.openxmlformats.org/spreadsheetml/2006/main" count="470" uniqueCount="81">
  <si>
    <t>Delta</t>
  </si>
  <si>
    <t>Spec.-no.</t>
  </si>
  <si>
    <t>Datum</t>
  </si>
  <si>
    <t>Sample #</t>
  </si>
  <si>
    <t>area [Vs]</t>
  </si>
  <si>
    <t>avgStd</t>
  </si>
  <si>
    <t>*for corr</t>
  </si>
  <si>
    <t>E:1000</t>
  </si>
  <si>
    <t>weight [mg]</t>
  </si>
  <si>
    <t>ohne Dil</t>
  </si>
  <si>
    <t>29/28</t>
  </si>
  <si>
    <t>N%</t>
  </si>
  <si>
    <t>*</t>
  </si>
  <si>
    <t>vs.Air</t>
  </si>
  <si>
    <t>for corr.</t>
  </si>
  <si>
    <t>corr.f.</t>
  </si>
  <si>
    <t>%N corr.</t>
  </si>
  <si>
    <r>
      <t>Measure:</t>
    </r>
    <r>
      <rPr>
        <b/>
        <sz val="12"/>
        <rFont val="Arial"/>
        <family val="2"/>
      </rPr>
      <t xml:space="preserve">            </t>
    </r>
    <r>
      <rPr>
        <sz val="11"/>
        <rFont val="Arial"/>
        <family val="2"/>
      </rPr>
      <t xml:space="preserve"> Stickstoff   delta 15 N</t>
    </r>
  </si>
  <si>
    <r>
      <t>N:</t>
    </r>
    <r>
      <rPr>
        <b/>
        <sz val="10"/>
        <rFont val="Arial"/>
        <family val="2"/>
      </rPr>
      <t xml:space="preserve">  IAEA-N1  =  0.43‰ vs N -air</t>
    </r>
  </si>
  <si>
    <r>
      <t>Analyst :</t>
    </r>
    <r>
      <rPr>
        <b/>
        <sz val="12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Heike Geilmann</t>
    </r>
  </si>
  <si>
    <t xml:space="preserve">MPI  für Biogeochemie   Jena   Isolab </t>
  </si>
  <si>
    <t>Soll-Std</t>
  </si>
  <si>
    <t>Diff-Std</t>
  </si>
  <si>
    <t>vs.Air-corr.</t>
  </si>
  <si>
    <t>d 15N</t>
  </si>
  <si>
    <t>ref.</t>
  </si>
  <si>
    <t>Delta bl</t>
  </si>
  <si>
    <t>blcorr</t>
  </si>
  <si>
    <t>bl</t>
  </si>
  <si>
    <t>d15N</t>
  </si>
  <si>
    <r>
      <t>MS :</t>
    </r>
    <r>
      <rPr>
        <sz val="12"/>
        <rFont val="Arial"/>
        <family val="2"/>
      </rPr>
      <t xml:space="preserve">                </t>
    </r>
    <r>
      <rPr>
        <sz val="11"/>
        <rFont val="Arial"/>
        <family val="2"/>
      </rPr>
      <t xml:space="preserve">     </t>
    </r>
    <r>
      <rPr>
        <b/>
        <sz val="11"/>
        <rFont val="Arial"/>
        <family val="2"/>
      </rPr>
      <t xml:space="preserve"> SIMON</t>
    </r>
    <r>
      <rPr>
        <sz val="11"/>
        <rFont val="Arial"/>
        <family val="2"/>
      </rPr>
      <t xml:space="preserve">           kleine Zinnkapseln</t>
    </r>
  </si>
  <si>
    <r>
      <t xml:space="preserve">delta- values based on </t>
    </r>
    <r>
      <rPr>
        <b/>
        <sz val="10"/>
        <rFont val="Arial"/>
        <family val="2"/>
      </rPr>
      <t xml:space="preserve"> </t>
    </r>
  </si>
  <si>
    <r>
      <t>seit 09.2001</t>
    </r>
    <r>
      <rPr>
        <b/>
        <sz val="12"/>
        <rFont val="Arial"/>
        <family val="2"/>
      </rPr>
      <t xml:space="preserve">   </t>
    </r>
    <r>
      <rPr>
        <b/>
        <u val="single"/>
        <sz val="14"/>
        <rFont val="Arial"/>
        <family val="2"/>
      </rPr>
      <t xml:space="preserve"> C :</t>
    </r>
    <r>
      <rPr>
        <b/>
        <sz val="10"/>
        <rFont val="Arial"/>
        <family val="2"/>
      </rPr>
      <t xml:space="preserve">  NBS 22  = </t>
    </r>
    <r>
      <rPr>
        <b/>
        <sz val="10"/>
        <color indexed="10"/>
        <rFont val="Arial"/>
        <family val="2"/>
      </rPr>
      <t>-29.78 ‰</t>
    </r>
    <r>
      <rPr>
        <b/>
        <sz val="10"/>
        <rFont val="Arial"/>
        <family val="2"/>
      </rPr>
      <t xml:space="preserve"> VPDB</t>
    </r>
  </si>
  <si>
    <t>Amount</t>
  </si>
  <si>
    <t>s.d.</t>
  </si>
  <si>
    <t>amlitute</t>
  </si>
  <si>
    <t>in  [mV]</t>
  </si>
  <si>
    <r>
      <t>Sample name :</t>
    </r>
    <r>
      <rPr>
        <b/>
        <sz val="12"/>
        <rFont val="Arial"/>
        <family val="2"/>
      </rPr>
      <t xml:space="preserve">         Ansgar- 22                      Ansgar  Kahmen</t>
    </r>
  </si>
  <si>
    <t/>
  </si>
  <si>
    <t>ali-j3</t>
  </si>
  <si>
    <t>s7 G3S</t>
  </si>
  <si>
    <t>Lichnis flos-cuenti</t>
  </si>
  <si>
    <t>Caf-j3</t>
  </si>
  <si>
    <t>Trifolium pratensis</t>
  </si>
  <si>
    <t>Taraxacum officinalis</t>
  </si>
  <si>
    <t>Rumex obtusifolius</t>
  </si>
  <si>
    <t>Veronica chamaedris</t>
  </si>
  <si>
    <t>Lolium sp.</t>
  </si>
  <si>
    <t>Rumex acetosa</t>
  </si>
  <si>
    <t>Tristeum flavescens</t>
  </si>
  <si>
    <t>Ranunculus acris</t>
  </si>
  <si>
    <t>Anthriscus silvestris</t>
  </si>
  <si>
    <t>s7 N3S</t>
  </si>
  <si>
    <t>Dactilis glomerata</t>
  </si>
  <si>
    <t>Trifolium repens</t>
  </si>
  <si>
    <t>identifier-2</t>
  </si>
  <si>
    <t>identifier-1</t>
  </si>
  <si>
    <t>MS 28</t>
  </si>
  <si>
    <t>MS 29</t>
  </si>
  <si>
    <t>1.10.03</t>
  </si>
  <si>
    <r>
      <t>Date :</t>
    </r>
    <r>
      <rPr>
        <b/>
        <sz val="12"/>
        <rFont val="Arial"/>
        <family val="2"/>
      </rPr>
      <t xml:space="preserve">                01.10.  &amp;       6.10.03      </t>
    </r>
  </si>
  <si>
    <t>bl (blank)</t>
  </si>
  <si>
    <t>ali-j3 [Ref] (71,09%C)</t>
  </si>
  <si>
    <t>s4 N8S</t>
  </si>
  <si>
    <t>Heracleum sphondilium</t>
  </si>
  <si>
    <t>Anthoxanthum odoratum</t>
  </si>
  <si>
    <t>s4 A8S</t>
  </si>
  <si>
    <t>Allchemilla vulgaris</t>
  </si>
  <si>
    <t>caf-j3 (49,44%C)</t>
  </si>
  <si>
    <t>Poa pratenis</t>
  </si>
  <si>
    <t>Holcus lanatus</t>
  </si>
  <si>
    <t>s4 A8s</t>
  </si>
  <si>
    <t>Leucanthemum vulgaris</t>
  </si>
  <si>
    <t>ali-j3 [Ref]</t>
  </si>
  <si>
    <t>Cerastium holosteoides</t>
  </si>
  <si>
    <t>caf-j3</t>
  </si>
  <si>
    <t>Trisetum flavescens</t>
  </si>
  <si>
    <t>Geranium silvaticum</t>
  </si>
  <si>
    <t>Veronica filiformis</t>
  </si>
  <si>
    <t>6.10.03</t>
  </si>
  <si>
    <t>sehr klein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</si>
</sst>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0.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0"/>
      <color indexed="12"/>
      <name val="Courier"/>
      <family val="0"/>
    </font>
    <font>
      <b/>
      <sz val="10"/>
      <color indexed="12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2" fontId="7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2" fontId="16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/>
    </xf>
    <xf numFmtId="2" fontId="7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2"/>
  <sheetViews>
    <sheetView tabSelected="1" zoomScale="65" zoomScaleNormal="65" workbookViewId="0" topLeftCell="B1">
      <pane ySplit="13" topLeftCell="BM14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11.421875" style="1" customWidth="1"/>
    <col min="2" max="3" width="10.28125" style="1" customWidth="1"/>
    <col min="4" max="4" width="21.140625" style="57" customWidth="1"/>
    <col min="5" max="5" width="10.421875" style="1" customWidth="1"/>
    <col min="6" max="7" width="10.00390625" style="1" customWidth="1"/>
    <col min="8" max="8" width="9.57421875" style="1" customWidth="1"/>
    <col min="9" max="10" width="9.57421875" style="8" customWidth="1"/>
    <col min="11" max="11" width="8.57421875" style="8" customWidth="1"/>
    <col min="12" max="12" width="8.421875" style="1" customWidth="1"/>
    <col min="13" max="13" width="9.00390625" style="1" customWidth="1"/>
    <col min="14" max="14" width="7.28125" style="8" customWidth="1"/>
    <col min="15" max="15" width="8.00390625" style="8" customWidth="1"/>
    <col min="16" max="16" width="9.28125" style="8" customWidth="1"/>
    <col min="17" max="17" width="7.8515625" style="1" customWidth="1"/>
    <col min="18" max="18" width="8.57421875" style="1" customWidth="1"/>
    <col min="19" max="19" width="7.7109375" style="1" customWidth="1"/>
    <col min="20" max="20" width="8.7109375" style="8" customWidth="1"/>
    <col min="21" max="21" width="8.28125" style="1" customWidth="1"/>
    <col min="22" max="22" width="8.8515625" style="1" customWidth="1"/>
    <col min="23" max="23" width="8.28125" style="8" customWidth="1"/>
    <col min="24" max="24" width="9.28125" style="1" customWidth="1"/>
    <col min="25" max="25" width="7.8515625" style="8" customWidth="1"/>
    <col min="26" max="26" width="9.140625" style="1" customWidth="1"/>
    <col min="27" max="16384" width="11.421875" style="1" customWidth="1"/>
  </cols>
  <sheetData>
    <row r="1" spans="1:17" ht="22.5" customHeight="1">
      <c r="A1" s="59" t="s">
        <v>20</v>
      </c>
      <c r="B1" s="60"/>
      <c r="C1" s="60"/>
      <c r="D1" s="60"/>
      <c r="E1" s="61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8"/>
    </row>
    <row r="2" spans="1:35" ht="12.75" customHeight="1">
      <c r="A2" s="60"/>
      <c r="B2" s="60"/>
      <c r="C2" s="60"/>
      <c r="D2" s="60"/>
      <c r="E2" s="61"/>
      <c r="F2" s="24"/>
      <c r="G2" s="22"/>
      <c r="H2" s="22"/>
      <c r="I2" s="22"/>
      <c r="J2" s="25"/>
      <c r="K2" s="22"/>
      <c r="L2" s="22"/>
      <c r="M2" s="22"/>
      <c r="N2" s="22"/>
      <c r="O2" s="25"/>
      <c r="P2" s="26"/>
      <c r="Q2" s="19"/>
      <c r="AI2" s="19"/>
    </row>
    <row r="3" spans="1:35" ht="15.75">
      <c r="A3" s="27"/>
      <c r="B3" s="27"/>
      <c r="C3" s="27"/>
      <c r="D3" s="55"/>
      <c r="E3" s="28"/>
      <c r="F3" s="24"/>
      <c r="G3" s="28"/>
      <c r="H3" s="28"/>
      <c r="I3" s="28"/>
      <c r="J3" s="29"/>
      <c r="K3" s="28"/>
      <c r="L3" s="28"/>
      <c r="M3" s="28"/>
      <c r="N3" s="28"/>
      <c r="O3" s="29"/>
      <c r="P3" s="30"/>
      <c r="Q3" s="31"/>
      <c r="AI3" s="31"/>
    </row>
    <row r="4" spans="1:17" ht="15.75">
      <c r="A4" s="32" t="s">
        <v>17</v>
      </c>
      <c r="B4" s="22"/>
      <c r="C4" s="22"/>
      <c r="D4" s="56"/>
      <c r="E4" s="22"/>
      <c r="F4" s="22"/>
      <c r="G4" s="22"/>
      <c r="H4" s="22"/>
      <c r="I4" s="22"/>
      <c r="J4" s="37"/>
      <c r="K4" s="22"/>
      <c r="L4" s="22"/>
      <c r="M4" s="2"/>
      <c r="N4" s="33" t="s">
        <v>31</v>
      </c>
      <c r="O4" s="2"/>
      <c r="P4" s="19"/>
      <c r="Q4" s="2"/>
    </row>
    <row r="5" spans="1:17" ht="18">
      <c r="A5" s="32" t="s">
        <v>30</v>
      </c>
      <c r="B5" s="22"/>
      <c r="C5" s="22"/>
      <c r="D5" s="56"/>
      <c r="E5" s="22"/>
      <c r="F5" s="22"/>
      <c r="G5" s="22"/>
      <c r="I5" s="1"/>
      <c r="J5" s="2"/>
      <c r="K5" s="22"/>
      <c r="L5" s="22"/>
      <c r="M5" s="2"/>
      <c r="N5" s="25"/>
      <c r="O5" s="34" t="s">
        <v>18</v>
      </c>
      <c r="P5" s="25"/>
      <c r="Q5" s="2"/>
    </row>
    <row r="6" spans="1:17" ht="18">
      <c r="A6" s="32" t="s">
        <v>19</v>
      </c>
      <c r="B6" s="22"/>
      <c r="C6" s="22"/>
      <c r="D6" s="56"/>
      <c r="E6" s="22"/>
      <c r="F6" s="22"/>
      <c r="G6" s="22"/>
      <c r="H6" s="22"/>
      <c r="I6" s="22"/>
      <c r="J6" s="25"/>
      <c r="K6" s="22"/>
      <c r="L6" s="22"/>
      <c r="M6" s="2"/>
      <c r="N6" s="2"/>
      <c r="O6" s="38" t="s">
        <v>32</v>
      </c>
      <c r="P6" s="19"/>
      <c r="Q6" s="2"/>
    </row>
    <row r="7" spans="1:15" ht="15.75">
      <c r="A7" s="32" t="s">
        <v>60</v>
      </c>
      <c r="B7" s="22"/>
      <c r="C7" s="22"/>
      <c r="D7" s="56"/>
      <c r="E7" s="22"/>
      <c r="F7" s="22"/>
      <c r="G7" s="22"/>
      <c r="H7" s="22"/>
      <c r="I7" s="22"/>
      <c r="J7" s="22"/>
      <c r="K7" s="22"/>
      <c r="L7" s="22"/>
      <c r="N7" s="1"/>
      <c r="O7" s="1"/>
    </row>
    <row r="8" spans="1:35" ht="15.75">
      <c r="A8" s="35" t="s">
        <v>37</v>
      </c>
      <c r="B8" s="36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8"/>
      <c r="AI8" s="8"/>
    </row>
    <row r="9" spans="1:35" ht="15.75">
      <c r="A9" s="35"/>
      <c r="B9" s="36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8"/>
      <c r="AI9" s="8"/>
    </row>
    <row r="10" spans="1:28" ht="15.75">
      <c r="A10" s="35"/>
      <c r="B10" s="36"/>
      <c r="C10" s="36"/>
      <c r="F10" s="22"/>
      <c r="G10" s="22"/>
      <c r="H10" s="22"/>
      <c r="L10" s="22"/>
      <c r="M10" s="22"/>
      <c r="N10" s="22"/>
      <c r="O10" s="22"/>
      <c r="P10" s="22"/>
      <c r="Q10" s="23"/>
      <c r="R10" s="8"/>
      <c r="S10" s="8"/>
      <c r="T10" s="1"/>
      <c r="Y10" s="1"/>
      <c r="Z10" s="8"/>
      <c r="AB10" s="8"/>
    </row>
    <row r="11" spans="1:25" ht="12.75">
      <c r="A11" s="1" t="s">
        <v>2</v>
      </c>
      <c r="B11" s="51"/>
      <c r="C11" s="51" t="s">
        <v>55</v>
      </c>
      <c r="D11" s="57" t="s">
        <v>56</v>
      </c>
      <c r="E11" s="1" t="s">
        <v>1</v>
      </c>
      <c r="F11" s="1" t="s">
        <v>8</v>
      </c>
      <c r="G11" s="1" t="s">
        <v>4</v>
      </c>
      <c r="H11" s="1" t="s">
        <v>0</v>
      </c>
      <c r="I11" s="1" t="s">
        <v>4</v>
      </c>
      <c r="J11" s="1" t="s">
        <v>26</v>
      </c>
      <c r="K11" s="1" t="s">
        <v>27</v>
      </c>
      <c r="L11" s="8" t="s">
        <v>6</v>
      </c>
      <c r="M11" s="8" t="s">
        <v>5</v>
      </c>
      <c r="N11" s="8" t="s">
        <v>21</v>
      </c>
      <c r="O11" s="1" t="s">
        <v>22</v>
      </c>
      <c r="P11" s="1" t="s">
        <v>0</v>
      </c>
      <c r="Q11" s="1" t="s">
        <v>5</v>
      </c>
      <c r="R11" s="8" t="s">
        <v>34</v>
      </c>
      <c r="S11" s="1" t="s">
        <v>21</v>
      </c>
      <c r="T11" s="1"/>
      <c r="U11" s="8" t="s">
        <v>14</v>
      </c>
      <c r="V11" s="1" t="s">
        <v>15</v>
      </c>
      <c r="W11" s="8" t="s">
        <v>16</v>
      </c>
      <c r="X11" s="1" t="s">
        <v>35</v>
      </c>
      <c r="Y11" s="1" t="s">
        <v>35</v>
      </c>
    </row>
    <row r="12" spans="2:25" ht="12.75">
      <c r="B12" s="51"/>
      <c r="C12" s="51"/>
      <c r="D12" s="57" t="s">
        <v>3</v>
      </c>
      <c r="H12" s="1" t="s">
        <v>13</v>
      </c>
      <c r="I12" s="1" t="s">
        <v>28</v>
      </c>
      <c r="J12" s="6" t="s">
        <v>29</v>
      </c>
      <c r="K12" s="6" t="s">
        <v>29</v>
      </c>
      <c r="L12" s="8"/>
      <c r="M12" s="8"/>
      <c r="O12" s="1"/>
      <c r="P12" s="1" t="s">
        <v>23</v>
      </c>
      <c r="Q12" s="6" t="s">
        <v>24</v>
      </c>
      <c r="R12" s="8"/>
      <c r="T12" s="1" t="s">
        <v>33</v>
      </c>
      <c r="U12" s="8"/>
      <c r="X12" s="1" t="s">
        <v>36</v>
      </c>
      <c r="Y12" s="1" t="s">
        <v>36</v>
      </c>
    </row>
    <row r="13" spans="2:25" ht="12.75">
      <c r="B13" s="51"/>
      <c r="C13" s="51"/>
      <c r="D13" s="57" t="s">
        <v>7</v>
      </c>
      <c r="H13" s="1" t="s">
        <v>10</v>
      </c>
      <c r="I13" s="1"/>
      <c r="K13" s="1"/>
      <c r="L13" s="8"/>
      <c r="M13" s="8"/>
      <c r="O13" s="1"/>
      <c r="P13" s="1" t="s">
        <v>10</v>
      </c>
      <c r="R13" s="8"/>
      <c r="T13" s="1" t="s">
        <v>11</v>
      </c>
      <c r="U13" s="8"/>
      <c r="X13" s="1" t="s">
        <v>57</v>
      </c>
      <c r="Y13" s="1" t="s">
        <v>58</v>
      </c>
    </row>
    <row r="14" spans="2:21" ht="12.75">
      <c r="B14" s="51"/>
      <c r="C14" s="51"/>
      <c r="I14" s="1"/>
      <c r="K14" s="1"/>
      <c r="L14" s="8"/>
      <c r="M14" s="8"/>
      <c r="O14" s="1"/>
      <c r="P14" s="1"/>
      <c r="R14" s="8"/>
      <c r="T14" s="1"/>
      <c r="U14" s="8"/>
    </row>
    <row r="15" spans="1:26" ht="15.75">
      <c r="A15" s="41" t="s">
        <v>79</v>
      </c>
      <c r="B15" s="51" t="s">
        <v>9</v>
      </c>
      <c r="C15" s="52" t="s">
        <v>38</v>
      </c>
      <c r="D15" s="39" t="s">
        <v>39</v>
      </c>
      <c r="E15" s="45">
        <v>11172</v>
      </c>
      <c r="F15" s="46">
        <v>1.01</v>
      </c>
      <c r="G15" s="46">
        <v>55.434</v>
      </c>
      <c r="H15" s="46">
        <v>-1.277</v>
      </c>
      <c r="I15" s="8">
        <f>AVERAGE($G$27:$G$28)</f>
        <v>0.23299999999999998</v>
      </c>
      <c r="J15" s="8">
        <f>AVERAGE(0)</f>
        <v>0</v>
      </c>
      <c r="K15" s="8">
        <f>(G15*H15-(I15*J15))/(G15-I15)</f>
        <v>-1.2823901378598213</v>
      </c>
      <c r="L15" s="8" t="s">
        <v>12</v>
      </c>
      <c r="M15" s="8"/>
      <c r="O15" s="1"/>
      <c r="P15" s="8">
        <f aca="true" t="shared" si="0" ref="P15:P44">K15+$O$45</f>
        <v>-1.5979476878393428</v>
      </c>
      <c r="R15" s="8"/>
      <c r="S15" s="8"/>
      <c r="T15" s="46">
        <v>9.6848796</v>
      </c>
      <c r="U15" s="8" t="s">
        <v>12</v>
      </c>
      <c r="V15" s="1">
        <f>$T$18/$U$45</f>
        <v>1.0066167027564878</v>
      </c>
      <c r="W15" s="8">
        <f>T15*V15</f>
        <v>9.748961569545573</v>
      </c>
      <c r="X15" s="45">
        <v>2663</v>
      </c>
      <c r="Y15" s="45">
        <v>1865</v>
      </c>
      <c r="Z15" s="21"/>
    </row>
    <row r="16" spans="1:26" ht="12.75">
      <c r="A16" s="21"/>
      <c r="B16" s="51" t="s">
        <v>9</v>
      </c>
      <c r="C16" s="52" t="s">
        <v>38</v>
      </c>
      <c r="D16" s="39" t="s">
        <v>61</v>
      </c>
      <c r="E16" s="45">
        <v>11173</v>
      </c>
      <c r="F16" s="46">
        <v>0</v>
      </c>
      <c r="G16" s="46">
        <v>0.212</v>
      </c>
      <c r="H16" s="46">
        <v>2.001</v>
      </c>
      <c r="L16" s="8"/>
      <c r="M16" s="8"/>
      <c r="O16" s="1"/>
      <c r="R16" s="8"/>
      <c r="S16" s="8"/>
      <c r="T16" s="46">
        <v>0</v>
      </c>
      <c r="U16" s="8"/>
      <c r="X16" s="45">
        <v>8</v>
      </c>
      <c r="Y16" s="45">
        <v>6</v>
      </c>
      <c r="Z16" s="21"/>
    </row>
    <row r="17" spans="1:26" ht="12.75">
      <c r="A17" s="21"/>
      <c r="B17" s="51" t="s">
        <v>9</v>
      </c>
      <c r="C17" s="52" t="s">
        <v>38</v>
      </c>
      <c r="D17" s="39" t="s">
        <v>39</v>
      </c>
      <c r="E17" s="45">
        <v>11174</v>
      </c>
      <c r="F17" s="46">
        <v>0.993</v>
      </c>
      <c r="G17" s="46">
        <v>55.224</v>
      </c>
      <c r="H17" s="46">
        <v>-1.288</v>
      </c>
      <c r="I17" s="8">
        <f aca="true" t="shared" si="1" ref="I17:I45">AVERAGE($G$27:$G$28)</f>
        <v>0.23299999999999998</v>
      </c>
      <c r="J17" s="8">
        <f aca="true" t="shared" si="2" ref="J17:J45">AVERAGE(0)</f>
        <v>0</v>
      </c>
      <c r="K17" s="8">
        <f aca="true" t="shared" si="3" ref="K17:K45">(G17*H17-(I17*J17))/(G17-I17)</f>
        <v>-1.2934573293811715</v>
      </c>
      <c r="L17" s="8" t="s">
        <v>12</v>
      </c>
      <c r="M17" s="8"/>
      <c r="O17" s="1"/>
      <c r="P17" s="8">
        <f t="shared" si="0"/>
        <v>-1.609014879360693</v>
      </c>
      <c r="R17" s="8"/>
      <c r="S17" s="8"/>
      <c r="T17" s="46">
        <v>9.8134086</v>
      </c>
      <c r="U17" s="8" t="s">
        <v>12</v>
      </c>
      <c r="V17" s="1">
        <f>$T$18/$U$45</f>
        <v>1.0066167027564878</v>
      </c>
      <c r="W17" s="8">
        <f>T17*V17</f>
        <v>9.878341007734162</v>
      </c>
      <c r="X17" s="45">
        <v>2628</v>
      </c>
      <c r="Y17" s="45">
        <v>1838</v>
      </c>
      <c r="Z17" s="21"/>
    </row>
    <row r="18" spans="1:26" ht="12.75">
      <c r="A18" s="21"/>
      <c r="B18" s="51" t="s">
        <v>9</v>
      </c>
      <c r="C18" s="52" t="s">
        <v>38</v>
      </c>
      <c r="D18" s="39" t="s">
        <v>62</v>
      </c>
      <c r="E18" s="45">
        <v>11175</v>
      </c>
      <c r="F18" s="46">
        <v>0.983</v>
      </c>
      <c r="G18" s="46">
        <v>54.693</v>
      </c>
      <c r="H18" s="46">
        <v>-1.389</v>
      </c>
      <c r="I18" s="8">
        <f t="shared" si="1"/>
        <v>0.23299999999999998</v>
      </c>
      <c r="J18" s="8">
        <f t="shared" si="2"/>
        <v>0</v>
      </c>
      <c r="K18" s="8">
        <f t="shared" si="3"/>
        <v>-1.3949426551597501</v>
      </c>
      <c r="L18" s="8" t="s">
        <v>12</v>
      </c>
      <c r="M18" s="8"/>
      <c r="O18" s="1"/>
      <c r="P18" s="8">
        <f t="shared" si="0"/>
        <v>-1.7105002051392717</v>
      </c>
      <c r="R18" s="8"/>
      <c r="S18" s="8"/>
      <c r="T18" s="46">
        <v>10.36</v>
      </c>
      <c r="U18" s="8" t="s">
        <v>25</v>
      </c>
      <c r="X18" s="45">
        <v>2617</v>
      </c>
      <c r="Y18" s="45">
        <v>1830</v>
      </c>
      <c r="Z18" s="21"/>
    </row>
    <row r="19" spans="1:26" ht="12.75">
      <c r="A19" s="21"/>
      <c r="B19" s="51" t="s">
        <v>9</v>
      </c>
      <c r="C19" s="52" t="s">
        <v>63</v>
      </c>
      <c r="D19" s="39" t="s">
        <v>64</v>
      </c>
      <c r="E19" s="45">
        <v>11176</v>
      </c>
      <c r="F19" s="46">
        <v>3.421</v>
      </c>
      <c r="G19" s="46">
        <v>65.817</v>
      </c>
      <c r="H19" s="46">
        <v>42.433</v>
      </c>
      <c r="I19" s="8">
        <f t="shared" si="1"/>
        <v>0.23299999999999998</v>
      </c>
      <c r="J19" s="8">
        <f t="shared" si="2"/>
        <v>0</v>
      </c>
      <c r="K19" s="8">
        <f t="shared" si="3"/>
        <v>42.58375154000976</v>
      </c>
      <c r="L19" s="8"/>
      <c r="M19" s="8"/>
      <c r="O19" s="1"/>
      <c r="P19" s="8">
        <f t="shared" si="0"/>
        <v>42.268193990030234</v>
      </c>
      <c r="R19" s="8"/>
      <c r="S19" s="8"/>
      <c r="T19" s="46">
        <v>3.5834288</v>
      </c>
      <c r="U19" s="8"/>
      <c r="V19" s="1">
        <f aca="true" t="shared" si="4" ref="V19:V26">$T$18/$U$45</f>
        <v>1.0066167027564878</v>
      </c>
      <c r="W19" s="8">
        <f aca="true" t="shared" si="5" ref="W19:W45">T19*V19</f>
        <v>3.607139283218638</v>
      </c>
      <c r="X19" s="45">
        <v>3431</v>
      </c>
      <c r="Y19" s="45">
        <v>2504</v>
      </c>
      <c r="Z19" s="21"/>
    </row>
    <row r="20" spans="1:26" ht="12.75">
      <c r="A20" s="21"/>
      <c r="B20" s="51" t="s">
        <v>9</v>
      </c>
      <c r="C20" s="52" t="s">
        <v>38</v>
      </c>
      <c r="D20" s="39" t="s">
        <v>39</v>
      </c>
      <c r="E20" s="45">
        <v>11177</v>
      </c>
      <c r="F20" s="46">
        <v>1.048</v>
      </c>
      <c r="G20" s="46">
        <v>64.078</v>
      </c>
      <c r="H20" s="46">
        <v>-1.307</v>
      </c>
      <c r="I20" s="8">
        <f t="shared" si="1"/>
        <v>0.23299999999999998</v>
      </c>
      <c r="J20" s="8">
        <f t="shared" si="2"/>
        <v>0</v>
      </c>
      <c r="K20" s="8">
        <f t="shared" si="3"/>
        <v>-1.3117698488526899</v>
      </c>
      <c r="L20" s="8" t="s">
        <v>12</v>
      </c>
      <c r="M20" s="8"/>
      <c r="O20" s="1"/>
      <c r="P20" s="8">
        <f t="shared" si="0"/>
        <v>-1.6273273988322114</v>
      </c>
      <c r="Q20" s="8"/>
      <c r="R20" s="8"/>
      <c r="S20" s="8"/>
      <c r="T20" s="46">
        <v>11.3850481</v>
      </c>
      <c r="U20" s="8" t="s">
        <v>12</v>
      </c>
      <c r="V20" s="1">
        <f t="shared" si="4"/>
        <v>1.0066167027564878</v>
      </c>
      <c r="W20" s="8">
        <f t="shared" si="5"/>
        <v>11.460379579146018</v>
      </c>
      <c r="X20" s="45">
        <v>3114</v>
      </c>
      <c r="Y20" s="45">
        <v>2177</v>
      </c>
      <c r="Z20" s="21"/>
    </row>
    <row r="21" spans="1:26" ht="12.75">
      <c r="A21" s="21"/>
      <c r="B21" s="51" t="s">
        <v>9</v>
      </c>
      <c r="C21" s="52" t="s">
        <v>63</v>
      </c>
      <c r="D21" s="39" t="s">
        <v>50</v>
      </c>
      <c r="E21" s="45">
        <v>11178</v>
      </c>
      <c r="F21" s="46">
        <v>3.992</v>
      </c>
      <c r="G21" s="46">
        <v>74.962</v>
      </c>
      <c r="H21" s="46">
        <v>38.421</v>
      </c>
      <c r="I21" s="8">
        <f t="shared" si="1"/>
        <v>0.23299999999999998</v>
      </c>
      <c r="J21" s="8">
        <f t="shared" si="2"/>
        <v>0</v>
      </c>
      <c r="K21" s="8">
        <f t="shared" si="3"/>
        <v>38.54079409600021</v>
      </c>
      <c r="L21" s="8"/>
      <c r="M21" s="8"/>
      <c r="O21" s="1"/>
      <c r="P21" s="8">
        <f t="shared" si="0"/>
        <v>38.22523654602069</v>
      </c>
      <c r="R21" s="8"/>
      <c r="S21" s="8"/>
      <c r="T21" s="46">
        <v>3.4975037</v>
      </c>
      <c r="U21" s="8"/>
      <c r="V21" s="1">
        <f t="shared" si="4"/>
        <v>1.0066167027564878</v>
      </c>
      <c r="W21" s="8">
        <f t="shared" si="5"/>
        <v>3.5206456423726165</v>
      </c>
      <c r="X21" s="45">
        <v>3978</v>
      </c>
      <c r="Y21" s="45">
        <v>2891</v>
      </c>
      <c r="Z21" s="21"/>
    </row>
    <row r="22" spans="1:26" ht="12.75">
      <c r="A22" s="21"/>
      <c r="B22" s="51" t="s">
        <v>9</v>
      </c>
      <c r="C22" s="52" t="s">
        <v>38</v>
      </c>
      <c r="D22" s="39" t="s">
        <v>39</v>
      </c>
      <c r="E22" s="45">
        <v>11179</v>
      </c>
      <c r="F22" s="46">
        <v>1.085</v>
      </c>
      <c r="G22" s="46">
        <v>46.861</v>
      </c>
      <c r="H22" s="46">
        <v>-1.171</v>
      </c>
      <c r="I22" s="8">
        <f t="shared" si="1"/>
        <v>0.23299999999999998</v>
      </c>
      <c r="J22" s="8">
        <f t="shared" si="2"/>
        <v>0</v>
      </c>
      <c r="K22" s="8">
        <f t="shared" si="3"/>
        <v>-1.1768514840868147</v>
      </c>
      <c r="L22" s="8" t="s">
        <v>12</v>
      </c>
      <c r="M22" s="8"/>
      <c r="O22" s="1"/>
      <c r="P22" s="8">
        <f t="shared" si="0"/>
        <v>-1.4924090340663363</v>
      </c>
      <c r="R22" s="8"/>
      <c r="S22" s="8"/>
      <c r="T22" s="46">
        <v>8.0420935</v>
      </c>
      <c r="U22" s="8" t="s">
        <v>12</v>
      </c>
      <c r="V22" s="1">
        <f t="shared" si="4"/>
        <v>1.0066167027564878</v>
      </c>
      <c r="W22" s="8">
        <f t="shared" si="5"/>
        <v>8.095305642229382</v>
      </c>
      <c r="X22" s="45">
        <v>2272</v>
      </c>
      <c r="Y22" s="45">
        <v>1588</v>
      </c>
      <c r="Z22" s="21"/>
    </row>
    <row r="23" spans="1:26" ht="12.75">
      <c r="A23" s="21"/>
      <c r="B23" s="51" t="s">
        <v>9</v>
      </c>
      <c r="C23" s="52" t="s">
        <v>63</v>
      </c>
      <c r="D23" s="39" t="s">
        <v>65</v>
      </c>
      <c r="E23" s="45">
        <v>11180</v>
      </c>
      <c r="F23" s="46">
        <v>3.288</v>
      </c>
      <c r="G23" s="46">
        <v>43.709</v>
      </c>
      <c r="H23" s="46">
        <v>253.675</v>
      </c>
      <c r="I23" s="8">
        <f t="shared" si="1"/>
        <v>0.23299999999999998</v>
      </c>
      <c r="J23" s="8">
        <f t="shared" si="2"/>
        <v>0</v>
      </c>
      <c r="K23" s="8">
        <f t="shared" si="3"/>
        <v>255.03451501978103</v>
      </c>
      <c r="L23" s="8"/>
      <c r="M23" s="8"/>
      <c r="O23" s="1"/>
      <c r="P23" s="8">
        <f t="shared" si="0"/>
        <v>254.7189574698015</v>
      </c>
      <c r="Q23" s="8"/>
      <c r="R23" s="8"/>
      <c r="S23" s="8"/>
      <c r="T23" s="46">
        <v>2.4796547</v>
      </c>
      <c r="U23" s="8"/>
      <c r="V23" s="1">
        <f t="shared" si="4"/>
        <v>1.0066167027564878</v>
      </c>
      <c r="W23" s="8">
        <f t="shared" si="5"/>
        <v>2.4960618380886284</v>
      </c>
      <c r="X23" s="45">
        <v>2231</v>
      </c>
      <c r="Y23" s="45">
        <v>1959</v>
      </c>
      <c r="Z23" s="21"/>
    </row>
    <row r="24" spans="1:26" ht="12.75">
      <c r="A24" s="21"/>
      <c r="B24" s="51" t="s">
        <v>9</v>
      </c>
      <c r="C24" s="52" t="s">
        <v>38</v>
      </c>
      <c r="D24" s="39" t="s">
        <v>39</v>
      </c>
      <c r="E24" s="45">
        <v>11181</v>
      </c>
      <c r="F24" s="46">
        <v>0.953</v>
      </c>
      <c r="G24" s="46">
        <v>52.668</v>
      </c>
      <c r="H24" s="46">
        <v>-1.188</v>
      </c>
      <c r="I24" s="8">
        <f t="shared" si="1"/>
        <v>0.23299999999999998</v>
      </c>
      <c r="J24" s="8">
        <f t="shared" si="2"/>
        <v>0</v>
      </c>
      <c r="K24" s="8">
        <f t="shared" si="3"/>
        <v>-1.1932789930390006</v>
      </c>
      <c r="L24" s="8" t="s">
        <v>12</v>
      </c>
      <c r="M24" s="8"/>
      <c r="O24" s="1"/>
      <c r="P24" s="8">
        <f t="shared" si="0"/>
        <v>-1.5088365430185222</v>
      </c>
      <c r="R24" s="8"/>
      <c r="S24" s="8"/>
      <c r="T24" s="46">
        <v>10.2905852</v>
      </c>
      <c r="U24" s="8" t="s">
        <v>12</v>
      </c>
      <c r="V24" s="1">
        <f t="shared" si="4"/>
        <v>1.0066167027564878</v>
      </c>
      <c r="W24" s="8">
        <f t="shared" si="5"/>
        <v>10.358674943458714</v>
      </c>
      <c r="X24" s="45">
        <v>2574</v>
      </c>
      <c r="Y24" s="45">
        <v>1799</v>
      </c>
      <c r="Z24" s="21"/>
    </row>
    <row r="25" spans="1:26" ht="12.75">
      <c r="A25" s="21"/>
      <c r="B25" s="51" t="s">
        <v>9</v>
      </c>
      <c r="C25" s="52" t="s">
        <v>63</v>
      </c>
      <c r="D25" s="39" t="s">
        <v>48</v>
      </c>
      <c r="E25" s="45">
        <v>11182</v>
      </c>
      <c r="F25" s="46">
        <v>3.62</v>
      </c>
      <c r="G25" s="46">
        <v>68.662</v>
      </c>
      <c r="H25" s="46">
        <v>29.982</v>
      </c>
      <c r="I25" s="8">
        <f t="shared" si="1"/>
        <v>0.23299999999999998</v>
      </c>
      <c r="J25" s="8">
        <f t="shared" si="2"/>
        <v>0</v>
      </c>
      <c r="K25" s="8">
        <f t="shared" si="3"/>
        <v>30.08408838358006</v>
      </c>
      <c r="L25" s="8"/>
      <c r="M25" s="8"/>
      <c r="O25" s="1"/>
      <c r="P25" s="8">
        <f t="shared" si="0"/>
        <v>29.768530833600536</v>
      </c>
      <c r="R25" s="8"/>
      <c r="S25" s="8"/>
      <c r="T25" s="46">
        <v>3.5326338</v>
      </c>
      <c r="U25" s="8"/>
      <c r="V25" s="1">
        <f t="shared" si="4"/>
        <v>1.0066167027564878</v>
      </c>
      <c r="W25" s="8">
        <f t="shared" si="5"/>
        <v>3.556008187802122</v>
      </c>
      <c r="X25" s="45">
        <v>3494</v>
      </c>
      <c r="Y25" s="45">
        <v>2518</v>
      </c>
      <c r="Z25" s="21"/>
    </row>
    <row r="26" spans="1:26" ht="12.75">
      <c r="A26" s="21"/>
      <c r="B26" s="51" t="s">
        <v>9</v>
      </c>
      <c r="C26" s="52" t="s">
        <v>38</v>
      </c>
      <c r="D26" s="39" t="s">
        <v>39</v>
      </c>
      <c r="E26" s="45">
        <v>11183</v>
      </c>
      <c r="F26" s="46">
        <v>1.005</v>
      </c>
      <c r="G26" s="46">
        <v>56.527</v>
      </c>
      <c r="H26" s="46">
        <v>-1.042</v>
      </c>
      <c r="I26" s="8">
        <f t="shared" si="1"/>
        <v>0.23299999999999998</v>
      </c>
      <c r="J26" s="8">
        <f t="shared" si="2"/>
        <v>0</v>
      </c>
      <c r="K26" s="8">
        <f t="shared" si="3"/>
        <v>-1.04631282197037</v>
      </c>
      <c r="L26" s="8" t="s">
        <v>12</v>
      </c>
      <c r="M26" s="8"/>
      <c r="O26" s="1"/>
      <c r="P26" s="8">
        <f t="shared" si="0"/>
        <v>-1.3618703719498915</v>
      </c>
      <c r="Q26" s="8"/>
      <c r="R26" s="8"/>
      <c r="S26" s="8"/>
      <c r="T26" s="46">
        <v>10.4732897</v>
      </c>
      <c r="U26" s="8" t="s">
        <v>12</v>
      </c>
      <c r="V26" s="1">
        <f t="shared" si="4"/>
        <v>1.0066167027564878</v>
      </c>
      <c r="W26" s="8">
        <f t="shared" si="5"/>
        <v>10.542588344827486</v>
      </c>
      <c r="X26" s="45">
        <v>2756</v>
      </c>
      <c r="Y26" s="45">
        <v>1926</v>
      </c>
      <c r="Z26" s="21"/>
    </row>
    <row r="27" spans="1:26" ht="12.75">
      <c r="A27" s="21"/>
      <c r="B27" s="51" t="s">
        <v>9</v>
      </c>
      <c r="C27" s="52" t="s">
        <v>38</v>
      </c>
      <c r="D27" s="39" t="s">
        <v>28</v>
      </c>
      <c r="E27" s="45">
        <v>11184</v>
      </c>
      <c r="F27" s="46">
        <v>0</v>
      </c>
      <c r="G27" s="46">
        <v>0.231</v>
      </c>
      <c r="H27" s="46">
        <v>27.941</v>
      </c>
      <c r="L27" s="8"/>
      <c r="M27" s="8"/>
      <c r="O27" s="1"/>
      <c r="R27" s="8"/>
      <c r="S27" s="8"/>
      <c r="T27" s="46">
        <v>0</v>
      </c>
      <c r="U27" s="8"/>
      <c r="X27" s="45">
        <v>10</v>
      </c>
      <c r="Y27" s="45">
        <v>7</v>
      </c>
      <c r="Z27" s="21"/>
    </row>
    <row r="28" spans="1:26" ht="12.75">
      <c r="A28" s="21"/>
      <c r="B28" s="51" t="s">
        <v>9</v>
      </c>
      <c r="C28" s="52" t="s">
        <v>38</v>
      </c>
      <c r="D28" s="39" t="s">
        <v>28</v>
      </c>
      <c r="E28" s="45">
        <v>11185</v>
      </c>
      <c r="F28" s="46">
        <v>0</v>
      </c>
      <c r="G28" s="46">
        <v>0.235</v>
      </c>
      <c r="H28" s="46">
        <v>5.784</v>
      </c>
      <c r="L28" s="8"/>
      <c r="M28" s="8"/>
      <c r="O28" s="1"/>
      <c r="R28" s="8"/>
      <c r="S28" s="8"/>
      <c r="T28" s="46">
        <v>0</v>
      </c>
      <c r="U28" s="8"/>
      <c r="X28" s="45">
        <v>10</v>
      </c>
      <c r="Y28" s="45">
        <v>7</v>
      </c>
      <c r="Z28" s="21"/>
    </row>
    <row r="29" spans="1:26" ht="12.75">
      <c r="A29" s="21"/>
      <c r="B29" s="51" t="s">
        <v>9</v>
      </c>
      <c r="C29" s="52" t="s">
        <v>38</v>
      </c>
      <c r="D29" s="39" t="s">
        <v>39</v>
      </c>
      <c r="E29" s="45">
        <v>11186</v>
      </c>
      <c r="F29" s="46">
        <v>0.992</v>
      </c>
      <c r="G29" s="46">
        <v>55.796</v>
      </c>
      <c r="H29" s="46">
        <v>-1.185</v>
      </c>
      <c r="I29" s="8">
        <f t="shared" si="1"/>
        <v>0.23299999999999998</v>
      </c>
      <c r="J29" s="8">
        <f t="shared" si="2"/>
        <v>0</v>
      </c>
      <c r="K29" s="8">
        <f t="shared" si="3"/>
        <v>-1.1899692241239674</v>
      </c>
      <c r="L29" s="8" t="s">
        <v>12</v>
      </c>
      <c r="M29" s="8"/>
      <c r="P29" s="8">
        <f t="shared" si="0"/>
        <v>-1.505526774103489</v>
      </c>
      <c r="Q29" s="8"/>
      <c r="R29" s="8"/>
      <c r="S29" s="8"/>
      <c r="T29" s="46">
        <v>10.4731996</v>
      </c>
      <c r="U29" s="8" t="s">
        <v>12</v>
      </c>
      <c r="V29" s="1">
        <f aca="true" t="shared" si="6" ref="V29:V45">$T$18/$U$45</f>
        <v>1.0066167027564878</v>
      </c>
      <c r="W29" s="8">
        <f t="shared" si="5"/>
        <v>10.542497648662566</v>
      </c>
      <c r="X29" s="45">
        <v>2731</v>
      </c>
      <c r="Y29" s="45">
        <v>1908</v>
      </c>
      <c r="Z29" s="21"/>
    </row>
    <row r="30" spans="1:26" ht="12.75">
      <c r="A30" s="21"/>
      <c r="B30" s="51" t="s">
        <v>9</v>
      </c>
      <c r="C30" s="52" t="s">
        <v>38</v>
      </c>
      <c r="D30" s="39" t="s">
        <v>39</v>
      </c>
      <c r="E30" s="45">
        <v>11187</v>
      </c>
      <c r="F30" s="46">
        <v>0.982</v>
      </c>
      <c r="G30" s="46">
        <v>55.674</v>
      </c>
      <c r="H30" s="46">
        <v>-1.233</v>
      </c>
      <c r="I30" s="8">
        <f t="shared" si="1"/>
        <v>0.23299999999999998</v>
      </c>
      <c r="J30" s="8">
        <f t="shared" si="2"/>
        <v>0</v>
      </c>
      <c r="K30" s="8">
        <f t="shared" si="3"/>
        <v>-1.2381818870510994</v>
      </c>
      <c r="L30" s="8" t="s">
        <v>12</v>
      </c>
      <c r="M30" s="8"/>
      <c r="P30" s="8">
        <f t="shared" si="0"/>
        <v>-1.553739437030621</v>
      </c>
      <c r="Q30" s="8"/>
      <c r="R30" s="8"/>
      <c r="S30" s="8"/>
      <c r="T30" s="46">
        <v>10.5568918</v>
      </c>
      <c r="U30" s="8" t="s">
        <v>12</v>
      </c>
      <c r="V30" s="1">
        <f t="shared" si="6"/>
        <v>1.0066167027564878</v>
      </c>
      <c r="W30" s="8">
        <f t="shared" si="5"/>
        <v>10.626743615073005</v>
      </c>
      <c r="X30" s="45">
        <v>2718</v>
      </c>
      <c r="Y30" s="45">
        <v>1899</v>
      </c>
      <c r="Z30" s="21"/>
    </row>
    <row r="31" spans="1:26" ht="12.75">
      <c r="A31" s="21"/>
      <c r="B31" s="51" t="s">
        <v>9</v>
      </c>
      <c r="C31" s="52" t="s">
        <v>66</v>
      </c>
      <c r="D31" s="39" t="s">
        <v>48</v>
      </c>
      <c r="E31" s="45">
        <v>11188</v>
      </c>
      <c r="F31" s="46">
        <v>3.993</v>
      </c>
      <c r="G31" s="46">
        <v>29.449</v>
      </c>
      <c r="H31" s="46">
        <v>53.9</v>
      </c>
      <c r="I31" s="8">
        <f t="shared" si="1"/>
        <v>0.23299999999999998</v>
      </c>
      <c r="J31" s="8">
        <f t="shared" si="2"/>
        <v>0</v>
      </c>
      <c r="K31" s="8">
        <f t="shared" si="3"/>
        <v>54.32985692771084</v>
      </c>
      <c r="L31" s="8"/>
      <c r="M31" s="8"/>
      <c r="O31" s="1"/>
      <c r="P31" s="8">
        <f t="shared" si="0"/>
        <v>54.01429937773132</v>
      </c>
      <c r="R31" s="8"/>
      <c r="S31" s="8"/>
      <c r="T31" s="46">
        <v>1.3737557</v>
      </c>
      <c r="U31" s="8"/>
      <c r="V31" s="1">
        <f t="shared" si="6"/>
        <v>1.0066167027564878</v>
      </c>
      <c r="W31" s="8">
        <f t="shared" si="5"/>
        <v>1.3828454331269309</v>
      </c>
      <c r="X31" s="45">
        <v>1466</v>
      </c>
      <c r="Y31" s="45">
        <v>1081</v>
      </c>
      <c r="Z31" s="21"/>
    </row>
    <row r="32" spans="1:26" ht="12.75">
      <c r="A32" s="21"/>
      <c r="B32" s="51" t="s">
        <v>9</v>
      </c>
      <c r="C32" s="52" t="s">
        <v>38</v>
      </c>
      <c r="D32" s="39" t="s">
        <v>39</v>
      </c>
      <c r="E32" s="45">
        <v>11189</v>
      </c>
      <c r="F32" s="46">
        <v>0.915</v>
      </c>
      <c r="G32" s="46">
        <v>51.868</v>
      </c>
      <c r="H32" s="46">
        <v>-1.131</v>
      </c>
      <c r="I32" s="8">
        <f t="shared" si="1"/>
        <v>0.23299999999999998</v>
      </c>
      <c r="J32" s="8">
        <f t="shared" si="2"/>
        <v>0</v>
      </c>
      <c r="K32" s="8">
        <f t="shared" si="3"/>
        <v>-1.1361035731577418</v>
      </c>
      <c r="L32" s="8" t="s">
        <v>12</v>
      </c>
      <c r="M32" s="8"/>
      <c r="O32" s="1"/>
      <c r="P32" s="8">
        <f t="shared" si="0"/>
        <v>-1.4516611231372634</v>
      </c>
      <c r="R32" s="8"/>
      <c r="S32" s="8"/>
      <c r="T32" s="46">
        <v>10.5552869</v>
      </c>
      <c r="U32" s="8" t="s">
        <v>12</v>
      </c>
      <c r="V32" s="1">
        <f t="shared" si="6"/>
        <v>1.0066167027564878</v>
      </c>
      <c r="W32" s="8">
        <f t="shared" si="5"/>
        <v>10.625128095926751</v>
      </c>
      <c r="X32" s="45">
        <v>2529</v>
      </c>
      <c r="Y32" s="45">
        <v>1767</v>
      </c>
      <c r="Z32" s="21"/>
    </row>
    <row r="33" spans="1:28" ht="12.75">
      <c r="A33" s="21"/>
      <c r="B33" s="51" t="s">
        <v>9</v>
      </c>
      <c r="C33" s="52" t="s">
        <v>66</v>
      </c>
      <c r="D33" s="39" t="s">
        <v>50</v>
      </c>
      <c r="E33" s="45">
        <v>11190</v>
      </c>
      <c r="F33" s="46">
        <v>3.02</v>
      </c>
      <c r="G33" s="47">
        <v>145.013</v>
      </c>
      <c r="H33" s="46">
        <v>26.585</v>
      </c>
      <c r="I33" s="8">
        <f t="shared" si="1"/>
        <v>0.23299999999999998</v>
      </c>
      <c r="J33" s="8">
        <f t="shared" si="2"/>
        <v>0</v>
      </c>
      <c r="K33" s="8">
        <f t="shared" si="3"/>
        <v>26.627784258875536</v>
      </c>
      <c r="L33" s="8"/>
      <c r="M33" s="8"/>
      <c r="O33" s="1"/>
      <c r="P33" s="8">
        <f t="shared" si="0"/>
        <v>26.312226708896013</v>
      </c>
      <c r="R33" s="8"/>
      <c r="S33" s="8"/>
      <c r="T33" s="46">
        <v>8.94313</v>
      </c>
      <c r="U33" s="8"/>
      <c r="V33" s="1">
        <f t="shared" si="6"/>
        <v>1.0066167027564878</v>
      </c>
      <c r="W33" s="8">
        <f t="shared" si="5"/>
        <v>9.002304032922629</v>
      </c>
      <c r="X33" s="48">
        <v>7996</v>
      </c>
      <c r="Y33" s="48">
        <v>5740</v>
      </c>
      <c r="Z33" s="43"/>
      <c r="AA33" s="44"/>
      <c r="AB33" s="44"/>
    </row>
    <row r="34" spans="1:26" ht="12.75">
      <c r="A34" s="21"/>
      <c r="B34" s="51" t="s">
        <v>9</v>
      </c>
      <c r="C34" s="52" t="s">
        <v>38</v>
      </c>
      <c r="D34" s="39" t="s">
        <v>39</v>
      </c>
      <c r="E34" s="45">
        <v>11191</v>
      </c>
      <c r="F34" s="46">
        <v>1.1</v>
      </c>
      <c r="G34" s="46">
        <v>61.885</v>
      </c>
      <c r="H34" s="46">
        <v>-1.29</v>
      </c>
      <c r="I34" s="8">
        <f t="shared" si="1"/>
        <v>0.23299999999999998</v>
      </c>
      <c r="J34" s="8">
        <f t="shared" si="2"/>
        <v>0</v>
      </c>
      <c r="K34" s="8">
        <f t="shared" si="3"/>
        <v>-1.2948752676312203</v>
      </c>
      <c r="L34" s="8" t="s">
        <v>12</v>
      </c>
      <c r="M34" s="8"/>
      <c r="O34" s="1"/>
      <c r="P34" s="8">
        <f t="shared" si="0"/>
        <v>-1.6104328176107419</v>
      </c>
      <c r="Q34" s="8"/>
      <c r="R34" s="8"/>
      <c r="S34" s="8"/>
      <c r="T34" s="46">
        <v>10.4758673</v>
      </c>
      <c r="U34" s="8" t="s">
        <v>12</v>
      </c>
      <c r="V34" s="1">
        <f t="shared" si="6"/>
        <v>1.0066167027564878</v>
      </c>
      <c r="W34" s="8">
        <f t="shared" si="5"/>
        <v>10.545183000040511</v>
      </c>
      <c r="X34" s="45">
        <v>3014</v>
      </c>
      <c r="Y34" s="45">
        <v>2106</v>
      </c>
      <c r="Z34" s="21"/>
    </row>
    <row r="35" spans="1:26" ht="12.75">
      <c r="A35" s="21"/>
      <c r="B35" s="51" t="s">
        <v>9</v>
      </c>
      <c r="C35" s="52" t="s">
        <v>66</v>
      </c>
      <c r="D35" s="39" t="s">
        <v>67</v>
      </c>
      <c r="E35" s="45">
        <v>11192</v>
      </c>
      <c r="F35" s="21" t="s">
        <v>38</v>
      </c>
      <c r="G35" s="46">
        <v>42.388</v>
      </c>
      <c r="H35" s="46">
        <v>29.612</v>
      </c>
      <c r="I35" s="8">
        <f t="shared" si="1"/>
        <v>0.23299999999999998</v>
      </c>
      <c r="J35" s="8">
        <f t="shared" si="2"/>
        <v>0</v>
      </c>
      <c r="K35" s="8">
        <f t="shared" si="3"/>
        <v>29.77567206737042</v>
      </c>
      <c r="L35" s="8"/>
      <c r="M35" s="8"/>
      <c r="O35" s="1"/>
      <c r="P35" s="8">
        <f t="shared" si="0"/>
        <v>29.4601145173909</v>
      </c>
      <c r="R35" s="8"/>
      <c r="S35" s="8"/>
      <c r="T35" s="46">
        <v>0</v>
      </c>
      <c r="U35" s="8"/>
      <c r="V35" s="1">
        <f t="shared" si="6"/>
        <v>1.0066167027564878</v>
      </c>
      <c r="W35" s="8">
        <f t="shared" si="5"/>
        <v>0</v>
      </c>
      <c r="X35" s="45">
        <v>2149</v>
      </c>
      <c r="Y35" s="45">
        <v>1548</v>
      </c>
      <c r="Z35" s="21"/>
    </row>
    <row r="36" spans="1:26" ht="12.75">
      <c r="A36" s="21"/>
      <c r="B36" s="51" t="s">
        <v>9</v>
      </c>
      <c r="C36" s="52" t="s">
        <v>38</v>
      </c>
      <c r="D36" s="39" t="s">
        <v>39</v>
      </c>
      <c r="E36" s="45">
        <v>11193</v>
      </c>
      <c r="F36" s="46">
        <v>1.039</v>
      </c>
      <c r="G36" s="46">
        <v>59.189</v>
      </c>
      <c r="H36" s="46">
        <v>-1.021</v>
      </c>
      <c r="I36" s="8">
        <f t="shared" si="1"/>
        <v>0.23299999999999998</v>
      </c>
      <c r="J36" s="8">
        <f t="shared" si="2"/>
        <v>0</v>
      </c>
      <c r="K36" s="8">
        <f t="shared" si="3"/>
        <v>-1.025035093968383</v>
      </c>
      <c r="L36" s="8" t="s">
        <v>12</v>
      </c>
      <c r="M36" s="8"/>
      <c r="O36" s="1"/>
      <c r="P36" s="8">
        <f t="shared" si="0"/>
        <v>-1.3405926439479046</v>
      </c>
      <c r="R36" s="8"/>
      <c r="S36" s="8"/>
      <c r="T36" s="46">
        <v>10.6076062</v>
      </c>
      <c r="U36" s="8" t="s">
        <v>12</v>
      </c>
      <c r="V36" s="1">
        <f t="shared" si="6"/>
        <v>1.0066167027564878</v>
      </c>
      <c r="W36" s="8">
        <f t="shared" si="5"/>
        <v>10.677793577183277</v>
      </c>
      <c r="X36" s="45">
        <v>2884</v>
      </c>
      <c r="Y36" s="45">
        <v>2015</v>
      </c>
      <c r="Z36" s="21"/>
    </row>
    <row r="37" spans="1:26" ht="12.75">
      <c r="A37" s="21"/>
      <c r="B37" s="51" t="s">
        <v>9</v>
      </c>
      <c r="C37" s="52" t="s">
        <v>66</v>
      </c>
      <c r="D37" s="39" t="s">
        <v>43</v>
      </c>
      <c r="E37" s="45">
        <v>11194</v>
      </c>
      <c r="F37" s="46">
        <v>3.723</v>
      </c>
      <c r="G37" s="46">
        <v>69.242</v>
      </c>
      <c r="H37" s="46">
        <v>13.643</v>
      </c>
      <c r="I37" s="8">
        <f t="shared" si="1"/>
        <v>0.23299999999999998</v>
      </c>
      <c r="J37" s="8">
        <f t="shared" si="2"/>
        <v>0</v>
      </c>
      <c r="K37" s="8">
        <f t="shared" si="3"/>
        <v>13.689063832253765</v>
      </c>
      <c r="L37" s="8"/>
      <c r="M37" s="8"/>
      <c r="O37" s="1"/>
      <c r="P37" s="8">
        <f t="shared" si="0"/>
        <v>13.373506282274244</v>
      </c>
      <c r="Q37" s="8"/>
      <c r="R37" s="8"/>
      <c r="S37" s="8"/>
      <c r="T37" s="46">
        <v>3.4635494</v>
      </c>
      <c r="U37" s="8"/>
      <c r="V37" s="1">
        <f t="shared" si="6"/>
        <v>1.0066167027564878</v>
      </c>
      <c r="W37" s="8">
        <f t="shared" si="5"/>
        <v>3.4864666768622117</v>
      </c>
      <c r="X37" s="45">
        <v>3595</v>
      </c>
      <c r="Y37" s="45">
        <v>2549</v>
      </c>
      <c r="Z37" s="21"/>
    </row>
    <row r="38" spans="1:25" ht="12.75">
      <c r="A38" s="21"/>
      <c r="B38" s="51" t="s">
        <v>9</v>
      </c>
      <c r="C38" s="52" t="s">
        <v>38</v>
      </c>
      <c r="D38" s="39" t="s">
        <v>39</v>
      </c>
      <c r="E38" s="45">
        <v>11195</v>
      </c>
      <c r="F38" s="46">
        <v>0.918</v>
      </c>
      <c r="G38" s="46">
        <v>51.703</v>
      </c>
      <c r="H38" s="46">
        <v>-1.056</v>
      </c>
      <c r="I38" s="8">
        <f t="shared" si="1"/>
        <v>0.23299999999999998</v>
      </c>
      <c r="J38" s="8">
        <f t="shared" si="2"/>
        <v>0</v>
      </c>
      <c r="K38" s="8">
        <f t="shared" si="3"/>
        <v>-1.0607804157761804</v>
      </c>
      <c r="L38" s="8" t="s">
        <v>12</v>
      </c>
      <c r="M38" s="8"/>
      <c r="O38" s="1"/>
      <c r="P38" s="8">
        <f t="shared" si="0"/>
        <v>-1.376337965755702</v>
      </c>
      <c r="R38" s="8"/>
      <c r="T38" s="46">
        <v>10.4873939</v>
      </c>
      <c r="U38" s="8" t="s">
        <v>12</v>
      </c>
      <c r="V38" s="1">
        <f t="shared" si="6"/>
        <v>1.0066167027564878</v>
      </c>
      <c r="W38" s="8">
        <f t="shared" si="5"/>
        <v>10.556785868126504</v>
      </c>
      <c r="X38" s="45">
        <v>2537</v>
      </c>
      <c r="Y38" s="45">
        <v>1772</v>
      </c>
    </row>
    <row r="39" spans="1:25" ht="12.75">
      <c r="A39" s="21"/>
      <c r="B39" s="51" t="s">
        <v>9</v>
      </c>
      <c r="C39" s="52" t="s">
        <v>38</v>
      </c>
      <c r="D39" s="39" t="s">
        <v>68</v>
      </c>
      <c r="E39" s="45">
        <v>11196</v>
      </c>
      <c r="F39" s="46">
        <v>0.32</v>
      </c>
      <c r="G39" s="46">
        <v>50.54</v>
      </c>
      <c r="H39" s="46">
        <v>-15.217</v>
      </c>
      <c r="I39" s="8">
        <f t="shared" si="1"/>
        <v>0.23299999999999998</v>
      </c>
      <c r="J39" s="8">
        <f t="shared" si="2"/>
        <v>0</v>
      </c>
      <c r="K39" s="8">
        <f t="shared" si="3"/>
        <v>-15.287478482119784</v>
      </c>
      <c r="L39" s="8"/>
      <c r="M39" s="8"/>
      <c r="O39" s="1"/>
      <c r="P39" s="8">
        <f t="shared" si="0"/>
        <v>-15.603036032099306</v>
      </c>
      <c r="R39" s="8"/>
      <c r="S39" s="8">
        <v>-15.46</v>
      </c>
      <c r="T39" s="46">
        <v>29.4056935</v>
      </c>
      <c r="U39" s="8"/>
      <c r="V39" s="1">
        <f t="shared" si="6"/>
        <v>1.0066167027564878</v>
      </c>
      <c r="W39" s="8">
        <f t="shared" si="5"/>
        <v>29.60026223323789</v>
      </c>
      <c r="X39" s="45">
        <v>2396</v>
      </c>
      <c r="Y39" s="45">
        <v>1651</v>
      </c>
    </row>
    <row r="40" spans="1:25" ht="12.75">
      <c r="A40" s="21" t="s">
        <v>80</v>
      </c>
      <c r="B40" s="51" t="s">
        <v>9</v>
      </c>
      <c r="C40" s="52" t="s">
        <v>66</v>
      </c>
      <c r="D40" s="42" t="s">
        <v>69</v>
      </c>
      <c r="E40" s="45">
        <v>11197</v>
      </c>
      <c r="F40" s="46">
        <v>3</v>
      </c>
      <c r="G40" s="46">
        <v>11.873</v>
      </c>
      <c r="H40" s="46">
        <v>27.391</v>
      </c>
      <c r="I40" s="8">
        <f t="shared" si="1"/>
        <v>0.23299999999999998</v>
      </c>
      <c r="J40" s="8">
        <f t="shared" si="2"/>
        <v>0</v>
      </c>
      <c r="K40" s="8">
        <f t="shared" si="3"/>
        <v>27.939290635738832</v>
      </c>
      <c r="L40" s="8"/>
      <c r="M40" s="8"/>
      <c r="O40" s="1"/>
      <c r="P40" s="8">
        <f t="shared" si="0"/>
        <v>27.623733085759312</v>
      </c>
      <c r="R40" s="8"/>
      <c r="S40" s="8"/>
      <c r="T40" s="49">
        <v>0.7370018</v>
      </c>
      <c r="U40" s="8"/>
      <c r="V40" s="1">
        <f t="shared" si="6"/>
        <v>1.0066167027564878</v>
      </c>
      <c r="W40" s="8">
        <f t="shared" si="5"/>
        <v>0.7418783218415965</v>
      </c>
      <c r="X40" s="50">
        <v>564</v>
      </c>
      <c r="Y40" s="50">
        <v>406</v>
      </c>
    </row>
    <row r="41" spans="1:25" ht="12.75">
      <c r="A41" s="21"/>
      <c r="B41" s="51" t="s">
        <v>9</v>
      </c>
      <c r="C41" s="52" t="s">
        <v>38</v>
      </c>
      <c r="D41" s="39" t="s">
        <v>39</v>
      </c>
      <c r="E41" s="45">
        <v>11198</v>
      </c>
      <c r="F41" s="46">
        <v>1.073</v>
      </c>
      <c r="G41" s="46">
        <v>60.481</v>
      </c>
      <c r="H41" s="46">
        <v>-1.312</v>
      </c>
      <c r="I41" s="8">
        <f t="shared" si="1"/>
        <v>0.23299999999999998</v>
      </c>
      <c r="J41" s="8">
        <f t="shared" si="2"/>
        <v>0</v>
      </c>
      <c r="K41" s="8">
        <f t="shared" si="3"/>
        <v>-1.3170739609613595</v>
      </c>
      <c r="L41" s="8" t="s">
        <v>12</v>
      </c>
      <c r="M41" s="8"/>
      <c r="O41" s="1"/>
      <c r="P41" s="8">
        <f t="shared" si="0"/>
        <v>-1.632631510940881</v>
      </c>
      <c r="R41" s="8"/>
      <c r="S41" s="8"/>
      <c r="T41" s="46">
        <v>10.4958163</v>
      </c>
      <c r="U41" s="8" t="s">
        <v>12</v>
      </c>
      <c r="V41" s="1">
        <f t="shared" si="6"/>
        <v>1.0066167027564878</v>
      </c>
      <c r="W41" s="8">
        <f t="shared" si="5"/>
        <v>10.5652639966438</v>
      </c>
      <c r="X41" s="45">
        <v>2961</v>
      </c>
      <c r="Y41" s="45">
        <v>2068</v>
      </c>
    </row>
    <row r="42" spans="1:25" ht="12.75">
      <c r="A42" s="21"/>
      <c r="B42" s="51" t="s">
        <v>9</v>
      </c>
      <c r="C42" s="52" t="s">
        <v>66</v>
      </c>
      <c r="D42" s="39" t="s">
        <v>70</v>
      </c>
      <c r="E42" s="45">
        <v>11199</v>
      </c>
      <c r="F42" s="46">
        <v>3.123</v>
      </c>
      <c r="G42" s="46">
        <v>46.471</v>
      </c>
      <c r="H42" s="46">
        <v>155.951</v>
      </c>
      <c r="I42" s="8">
        <f t="shared" si="1"/>
        <v>0.23299999999999998</v>
      </c>
      <c r="J42" s="8">
        <f t="shared" si="2"/>
        <v>0</v>
      </c>
      <c r="K42" s="8">
        <f t="shared" si="3"/>
        <v>156.7368597473939</v>
      </c>
      <c r="L42" s="8"/>
      <c r="M42" s="8"/>
      <c r="O42" s="1"/>
      <c r="P42" s="8">
        <f t="shared" si="0"/>
        <v>156.42130219741438</v>
      </c>
      <c r="Q42" s="8"/>
      <c r="R42" s="8"/>
      <c r="S42" s="8"/>
      <c r="T42" s="46">
        <v>2.7737931</v>
      </c>
      <c r="U42" s="8"/>
      <c r="V42" s="1">
        <f t="shared" si="6"/>
        <v>1.0066167027564878</v>
      </c>
      <c r="W42" s="8">
        <f t="shared" si="5"/>
        <v>2.792146464450697</v>
      </c>
      <c r="X42" s="45">
        <v>2377</v>
      </c>
      <c r="Y42" s="45">
        <v>1923</v>
      </c>
    </row>
    <row r="43" spans="1:25" ht="12.75">
      <c r="A43" s="21"/>
      <c r="B43" s="51" t="s">
        <v>9</v>
      </c>
      <c r="C43" s="52" t="s">
        <v>38</v>
      </c>
      <c r="D43" s="39" t="s">
        <v>39</v>
      </c>
      <c r="E43" s="45">
        <v>11200</v>
      </c>
      <c r="F43" s="46">
        <v>0.939</v>
      </c>
      <c r="G43" s="46">
        <v>53.843</v>
      </c>
      <c r="H43" s="46">
        <v>-1.036</v>
      </c>
      <c r="I43" s="8">
        <f t="shared" si="1"/>
        <v>0.23299999999999998</v>
      </c>
      <c r="J43" s="8">
        <f t="shared" si="2"/>
        <v>0</v>
      </c>
      <c r="K43" s="8">
        <f t="shared" si="3"/>
        <v>-1.0405026674127962</v>
      </c>
      <c r="L43" s="8" t="s">
        <v>12</v>
      </c>
      <c r="M43" s="8"/>
      <c r="O43" s="1"/>
      <c r="P43" s="8">
        <f t="shared" si="0"/>
        <v>-1.3560602173923177</v>
      </c>
      <c r="R43" s="8"/>
      <c r="S43" s="8"/>
      <c r="T43" s="46">
        <v>10.6771565</v>
      </c>
      <c r="U43" s="8" t="s">
        <v>12</v>
      </c>
      <c r="V43" s="1">
        <f t="shared" si="6"/>
        <v>1.0066167027564878</v>
      </c>
      <c r="W43" s="8">
        <f t="shared" si="5"/>
        <v>10.747804070845003</v>
      </c>
      <c r="X43" s="45">
        <v>2618</v>
      </c>
      <c r="Y43" s="45">
        <v>1829</v>
      </c>
    </row>
    <row r="44" spans="1:25" ht="12.75">
      <c r="A44" s="21"/>
      <c r="B44" s="51" t="s">
        <v>9</v>
      </c>
      <c r="C44" s="52" t="s">
        <v>71</v>
      </c>
      <c r="D44" s="39" t="s">
        <v>72</v>
      </c>
      <c r="E44" s="45">
        <v>11201</v>
      </c>
      <c r="F44" s="46">
        <v>3.698</v>
      </c>
      <c r="G44" s="46">
        <v>40.969</v>
      </c>
      <c r="H44" s="46">
        <v>44.751</v>
      </c>
      <c r="I44" s="8">
        <f t="shared" si="1"/>
        <v>0.23299999999999998</v>
      </c>
      <c r="J44" s="8">
        <f t="shared" si="2"/>
        <v>0</v>
      </c>
      <c r="K44" s="8">
        <f t="shared" si="3"/>
        <v>45.00696482227022</v>
      </c>
      <c r="L44" s="8"/>
      <c r="M44" s="8"/>
      <c r="O44" s="1"/>
      <c r="P44" s="8">
        <f t="shared" si="0"/>
        <v>44.6914072722907</v>
      </c>
      <c r="R44" s="8"/>
      <c r="S44" s="8"/>
      <c r="T44" s="46">
        <v>2.0635759</v>
      </c>
      <c r="U44" s="8"/>
      <c r="V44" s="1">
        <f t="shared" si="6"/>
        <v>1.0066167027564878</v>
      </c>
      <c r="W44" s="8">
        <f t="shared" si="5"/>
        <v>2.077229968345752</v>
      </c>
      <c r="X44" s="45">
        <v>2061</v>
      </c>
      <c r="Y44" s="45">
        <v>1506</v>
      </c>
    </row>
    <row r="45" spans="1:25" ht="12.75">
      <c r="A45" s="21"/>
      <c r="B45" s="51" t="s">
        <v>9</v>
      </c>
      <c r="C45" s="52" t="s">
        <v>38</v>
      </c>
      <c r="D45" s="39" t="s">
        <v>39</v>
      </c>
      <c r="E45" s="45">
        <v>11202</v>
      </c>
      <c r="F45" s="46">
        <v>0.997</v>
      </c>
      <c r="G45" s="46">
        <v>56.771</v>
      </c>
      <c r="H45" s="46">
        <v>-1.105</v>
      </c>
      <c r="I45" s="8">
        <f t="shared" si="1"/>
        <v>0.23299999999999998</v>
      </c>
      <c r="J45" s="8">
        <f t="shared" si="2"/>
        <v>0</v>
      </c>
      <c r="K45" s="8">
        <f t="shared" si="3"/>
        <v>-1.1095538398952915</v>
      </c>
      <c r="L45" s="8" t="s">
        <v>12</v>
      </c>
      <c r="M45" s="8">
        <f>AVERAGE(K15,K26,K29:K30,K45,K17:K18,K20,K22,K24,K32,K34,K36,K38,K41,K43)</f>
        <v>-1.1944424500204784</v>
      </c>
      <c r="N45" s="8">
        <v>-1.51</v>
      </c>
      <c r="O45" s="8">
        <f>N45-M45</f>
        <v>-0.31555754997952157</v>
      </c>
      <c r="P45" s="8">
        <f>K45+$O$45</f>
        <v>-1.4251113898748131</v>
      </c>
      <c r="Q45" s="8">
        <f>AVERAGE(P15,P26,P29:P30,P45,P17:P18,P20,P22,P24,P32,P34,P36,P38,P41,P43)</f>
        <v>-1.5100000000000005</v>
      </c>
      <c r="R45" s="8">
        <f>STDEVA(P15,P26,P29:P30,P45,P17:P18,P20,P22,P24,P32,P34,P36,P38,P41,P43)</f>
        <v>0.11595623047654043</v>
      </c>
      <c r="S45" s="8">
        <v>-1.51</v>
      </c>
      <c r="T45" s="46">
        <v>10.36</v>
      </c>
      <c r="U45" s="8">
        <f>AVERAGE(T26,T29:T30,T45,T15,T17,T20,T22,T24,T32,T34,T36,T38,T41,T43)</f>
        <v>10.291901546666669</v>
      </c>
      <c r="V45" s="1">
        <f t="shared" si="6"/>
        <v>1.0066167027564878</v>
      </c>
      <c r="W45" s="8">
        <f t="shared" si="5"/>
        <v>10.428549040557213</v>
      </c>
      <c r="X45" s="45">
        <v>2766</v>
      </c>
      <c r="Y45" s="45">
        <v>1932</v>
      </c>
    </row>
    <row r="46" spans="1:25" ht="12.75">
      <c r="A46" s="21"/>
      <c r="B46" s="51"/>
      <c r="C46" s="52"/>
      <c r="D46" s="39"/>
      <c r="E46" s="45"/>
      <c r="F46" s="46"/>
      <c r="G46" s="46"/>
      <c r="H46" s="46"/>
      <c r="T46" s="46"/>
      <c r="X46" s="45"/>
      <c r="Y46" s="45"/>
    </row>
    <row r="47" spans="1:25" ht="12.75">
      <c r="A47" s="2"/>
      <c r="B47" s="53"/>
      <c r="C47" s="52"/>
      <c r="D47" s="39"/>
      <c r="E47" s="45"/>
      <c r="F47" s="46"/>
      <c r="G47" s="46"/>
      <c r="H47" s="46"/>
      <c r="I47" s="19"/>
      <c r="J47" s="19"/>
      <c r="L47" s="19"/>
      <c r="M47" s="19"/>
      <c r="N47" s="19"/>
      <c r="O47" s="2"/>
      <c r="P47" s="19"/>
      <c r="Q47" s="2"/>
      <c r="R47" s="19"/>
      <c r="S47" s="2"/>
      <c r="T47" s="46"/>
      <c r="U47" s="19"/>
      <c r="W47" s="19"/>
      <c r="X47" s="45"/>
      <c r="Y47" s="45"/>
    </row>
    <row r="48" spans="1:25" ht="15.75">
      <c r="A48" s="41" t="s">
        <v>79</v>
      </c>
      <c r="B48" s="51" t="s">
        <v>9</v>
      </c>
      <c r="C48" s="52" t="s">
        <v>38</v>
      </c>
      <c r="D48" s="39" t="s">
        <v>73</v>
      </c>
      <c r="E48" s="45">
        <v>11203</v>
      </c>
      <c r="F48" s="46">
        <v>1.001</v>
      </c>
      <c r="G48" s="46">
        <v>56.597</v>
      </c>
      <c r="H48" s="46">
        <v>-1.286</v>
      </c>
      <c r="I48" s="8">
        <f>AVERAGE($G$62:$G$63)</f>
        <v>0.2535</v>
      </c>
      <c r="J48" s="8">
        <f>AVERAGE(0)</f>
        <v>0</v>
      </c>
      <c r="K48" s="8">
        <f>(G48*H48-(I48*J48))/(G48-I48)</f>
        <v>-1.291785955789044</v>
      </c>
      <c r="L48" s="8" t="s">
        <v>12</v>
      </c>
      <c r="M48" s="8"/>
      <c r="O48" s="1"/>
      <c r="P48" s="8">
        <f aca="true" t="shared" si="7" ref="P48:P80">K48+$O$81</f>
        <v>-1.634035179528444</v>
      </c>
      <c r="Q48" s="8"/>
      <c r="R48" s="8"/>
      <c r="T48" s="46">
        <v>10.2869714</v>
      </c>
      <c r="U48" s="8" t="s">
        <v>12</v>
      </c>
      <c r="V48" s="1">
        <f aca="true" t="shared" si="8" ref="V48:V80">$T$18/$U$81</f>
        <v>1.0114940592877943</v>
      </c>
      <c r="W48" s="8">
        <f>V48*T48</f>
        <v>10.405210459163445</v>
      </c>
      <c r="X48" s="45">
        <v>2764</v>
      </c>
      <c r="Y48" s="45">
        <v>1931</v>
      </c>
    </row>
    <row r="49" spans="1:25" ht="12.75">
      <c r="A49" s="2"/>
      <c r="B49" s="51" t="s">
        <v>9</v>
      </c>
      <c r="C49" s="52" t="s">
        <v>66</v>
      </c>
      <c r="D49" s="39" t="s">
        <v>74</v>
      </c>
      <c r="E49" s="45">
        <v>11204</v>
      </c>
      <c r="F49" s="46">
        <v>3.999</v>
      </c>
      <c r="G49" s="46">
        <v>8.958</v>
      </c>
      <c r="H49" s="46">
        <v>3.466</v>
      </c>
      <c r="I49" s="8">
        <f aca="true" t="shared" si="9" ref="I49:I81">AVERAGE($G$62:$G$63)</f>
        <v>0.2535</v>
      </c>
      <c r="J49" s="8">
        <f aca="true" t="shared" si="10" ref="J49:J81">AVERAGE(0)</f>
        <v>0</v>
      </c>
      <c r="K49" s="8">
        <f aca="true" t="shared" si="11" ref="K49:K81">(G49*H49-(I49*J49))/(G49-I49)</f>
        <v>3.5669398586937793</v>
      </c>
      <c r="L49" s="8"/>
      <c r="M49" s="8"/>
      <c r="O49" s="1"/>
      <c r="P49" s="8">
        <f t="shared" si="7"/>
        <v>3.2246906349543796</v>
      </c>
      <c r="R49" s="8"/>
      <c r="T49" s="46">
        <v>0.4075053</v>
      </c>
      <c r="U49" s="8"/>
      <c r="V49" s="1">
        <f t="shared" si="8"/>
        <v>1.0114940592877943</v>
      </c>
      <c r="W49" s="8">
        <f aca="true" t="shared" si="12" ref="W49:W80">V49*T49</f>
        <v>0.4121891900782904</v>
      </c>
      <c r="X49" s="45">
        <v>422</v>
      </c>
      <c r="Y49" s="45">
        <v>296</v>
      </c>
    </row>
    <row r="50" spans="1:25" s="2" customFormat="1" ht="12.75">
      <c r="A50" s="20"/>
      <c r="B50" s="51" t="s">
        <v>9</v>
      </c>
      <c r="C50" s="52" t="s">
        <v>38</v>
      </c>
      <c r="D50" s="39" t="s">
        <v>39</v>
      </c>
      <c r="E50" s="45">
        <v>11205</v>
      </c>
      <c r="F50" s="46">
        <v>0.977</v>
      </c>
      <c r="G50" s="46">
        <v>54.556</v>
      </c>
      <c r="H50" s="46">
        <v>-1.079</v>
      </c>
      <c r="I50" s="8">
        <f t="shared" si="9"/>
        <v>0.2535</v>
      </c>
      <c r="J50" s="8">
        <f t="shared" si="10"/>
        <v>0</v>
      </c>
      <c r="K50" s="8">
        <f t="shared" si="11"/>
        <v>-1.0840370885318356</v>
      </c>
      <c r="L50" s="8" t="s">
        <v>12</v>
      </c>
      <c r="M50" s="8"/>
      <c r="N50" s="8"/>
      <c r="O50" s="1"/>
      <c r="P50" s="8">
        <f t="shared" si="7"/>
        <v>-1.4262863122712355</v>
      </c>
      <c r="Q50" s="1"/>
      <c r="R50" s="8"/>
      <c r="S50" s="1"/>
      <c r="T50" s="46">
        <v>10.1594986</v>
      </c>
      <c r="U50" s="8" t="s">
        <v>12</v>
      </c>
      <c r="V50" s="1">
        <f t="shared" si="8"/>
        <v>1.0114940592877943</v>
      </c>
      <c r="W50" s="8">
        <f t="shared" si="12"/>
        <v>10.276272479242662</v>
      </c>
      <c r="X50" s="45">
        <v>2651</v>
      </c>
      <c r="Y50" s="45">
        <v>1852</v>
      </c>
    </row>
    <row r="51" spans="2:25" ht="12.75">
      <c r="B51" s="51" t="s">
        <v>9</v>
      </c>
      <c r="C51" s="52" t="s">
        <v>38</v>
      </c>
      <c r="D51" s="39" t="s">
        <v>75</v>
      </c>
      <c r="E51" s="45">
        <v>11206</v>
      </c>
      <c r="F51" s="46">
        <v>0.342</v>
      </c>
      <c r="G51" s="46">
        <v>54.039</v>
      </c>
      <c r="H51" s="46">
        <v>-15.111</v>
      </c>
      <c r="I51" s="8">
        <f t="shared" si="9"/>
        <v>0.2535</v>
      </c>
      <c r="J51" s="8">
        <f t="shared" si="10"/>
        <v>0</v>
      </c>
      <c r="K51" s="8">
        <f t="shared" si="11"/>
        <v>-15.182220654265556</v>
      </c>
      <c r="L51" s="8"/>
      <c r="M51" s="8"/>
      <c r="O51" s="1"/>
      <c r="P51" s="8">
        <f t="shared" si="7"/>
        <v>-15.524469878004956</v>
      </c>
      <c r="R51" s="8"/>
      <c r="S51" s="8">
        <v>-15.46</v>
      </c>
      <c r="T51" s="46">
        <v>28.7452227</v>
      </c>
      <c r="U51" s="8" t="s">
        <v>12</v>
      </c>
      <c r="V51" s="1">
        <f t="shared" si="8"/>
        <v>1.0114940592877943</v>
      </c>
      <c r="W51" s="8">
        <f t="shared" si="12"/>
        <v>29.075621993954652</v>
      </c>
      <c r="X51" s="45">
        <v>2565</v>
      </c>
      <c r="Y51" s="45">
        <v>1767</v>
      </c>
    </row>
    <row r="52" spans="2:25" ht="12.75">
      <c r="B52" s="51" t="s">
        <v>9</v>
      </c>
      <c r="C52" s="52" t="s">
        <v>66</v>
      </c>
      <c r="D52" s="39" t="s">
        <v>65</v>
      </c>
      <c r="E52" s="45">
        <v>11207</v>
      </c>
      <c r="F52" s="46">
        <v>3.923</v>
      </c>
      <c r="G52" s="46">
        <v>68.342</v>
      </c>
      <c r="H52" s="46">
        <v>82.466</v>
      </c>
      <c r="I52" s="8">
        <f t="shared" si="9"/>
        <v>0.2535</v>
      </c>
      <c r="J52" s="8">
        <f t="shared" si="10"/>
        <v>0</v>
      </c>
      <c r="K52" s="8">
        <f t="shared" si="11"/>
        <v>82.77302880809533</v>
      </c>
      <c r="L52" s="8"/>
      <c r="M52" s="8"/>
      <c r="O52" s="1"/>
      <c r="P52" s="8">
        <f t="shared" si="7"/>
        <v>82.43077958435593</v>
      </c>
      <c r="Q52" s="8"/>
      <c r="R52" s="8"/>
      <c r="T52" s="46">
        <v>3.1713954</v>
      </c>
      <c r="U52" s="8"/>
      <c r="V52" s="1">
        <f t="shared" si="8"/>
        <v>1.0114940592877943</v>
      </c>
      <c r="W52" s="8">
        <f t="shared" si="12"/>
        <v>3.2078476067526385</v>
      </c>
      <c r="X52" s="45">
        <v>3630</v>
      </c>
      <c r="Y52" s="45">
        <v>2748</v>
      </c>
    </row>
    <row r="53" spans="2:25" ht="12.75">
      <c r="B53" s="51" t="s">
        <v>9</v>
      </c>
      <c r="C53" s="52" t="s">
        <v>38</v>
      </c>
      <c r="D53" s="39" t="s">
        <v>39</v>
      </c>
      <c r="E53" s="45">
        <v>11208</v>
      </c>
      <c r="F53" s="46">
        <v>0.984</v>
      </c>
      <c r="G53" s="46">
        <v>55.972</v>
      </c>
      <c r="H53" s="46">
        <v>-1.096</v>
      </c>
      <c r="I53" s="8">
        <f t="shared" si="9"/>
        <v>0.2535</v>
      </c>
      <c r="J53" s="8">
        <f t="shared" si="10"/>
        <v>0</v>
      </c>
      <c r="K53" s="8">
        <f t="shared" si="11"/>
        <v>-1.1009864228218635</v>
      </c>
      <c r="L53" s="8" t="s">
        <v>12</v>
      </c>
      <c r="M53" s="8"/>
      <c r="O53" s="1"/>
      <c r="P53" s="8">
        <f t="shared" si="7"/>
        <v>-1.4432356465612635</v>
      </c>
      <c r="R53" s="8"/>
      <c r="T53" s="46">
        <v>10.3490609</v>
      </c>
      <c r="U53" s="8" t="s">
        <v>12</v>
      </c>
      <c r="V53" s="1">
        <f t="shared" si="8"/>
        <v>1.0114940592877943</v>
      </c>
      <c r="W53" s="8">
        <f t="shared" si="12"/>
        <v>10.468013619557594</v>
      </c>
      <c r="X53" s="45">
        <v>2716</v>
      </c>
      <c r="Y53" s="45">
        <v>1898</v>
      </c>
    </row>
    <row r="54" spans="2:25" ht="12.75">
      <c r="B54" s="51" t="s">
        <v>9</v>
      </c>
      <c r="C54" s="52" t="s">
        <v>66</v>
      </c>
      <c r="D54" s="39" t="s">
        <v>76</v>
      </c>
      <c r="E54" s="45">
        <v>11209</v>
      </c>
      <c r="F54" s="46">
        <v>3.003</v>
      </c>
      <c r="G54" s="46">
        <v>15.25</v>
      </c>
      <c r="H54" s="46">
        <v>183.785</v>
      </c>
      <c r="I54" s="8">
        <f t="shared" si="9"/>
        <v>0.2535</v>
      </c>
      <c r="J54" s="8">
        <f t="shared" si="10"/>
        <v>0</v>
      </c>
      <c r="K54" s="8">
        <f t="shared" si="11"/>
        <v>186.89169139465878</v>
      </c>
      <c r="L54" s="8"/>
      <c r="M54" s="8"/>
      <c r="O54" s="1"/>
      <c r="P54" s="8">
        <f t="shared" si="7"/>
        <v>186.54944217091938</v>
      </c>
      <c r="R54" s="8"/>
      <c r="T54" s="46">
        <v>0.9250484</v>
      </c>
      <c r="U54" s="8"/>
      <c r="V54" s="1">
        <f t="shared" si="8"/>
        <v>1.0114940592877943</v>
      </c>
      <c r="W54" s="8">
        <f t="shared" si="12"/>
        <v>0.9356809611536793</v>
      </c>
      <c r="X54" s="45">
        <v>737</v>
      </c>
      <c r="Y54" s="45">
        <v>612</v>
      </c>
    </row>
    <row r="55" spans="2:25" ht="12.75">
      <c r="B55" s="51" t="s">
        <v>9</v>
      </c>
      <c r="C55" s="52" t="s">
        <v>38</v>
      </c>
      <c r="D55" s="39" t="s">
        <v>39</v>
      </c>
      <c r="E55" s="45">
        <v>11210</v>
      </c>
      <c r="F55" s="46">
        <v>0.921</v>
      </c>
      <c r="G55" s="46">
        <v>50.803</v>
      </c>
      <c r="H55" s="46">
        <v>-1.08</v>
      </c>
      <c r="I55" s="8">
        <f t="shared" si="9"/>
        <v>0.2535</v>
      </c>
      <c r="J55" s="8">
        <f t="shared" si="10"/>
        <v>0</v>
      </c>
      <c r="K55" s="8">
        <f t="shared" si="11"/>
        <v>-1.0854160773103594</v>
      </c>
      <c r="L55" s="8" t="s">
        <v>12</v>
      </c>
      <c r="M55" s="8"/>
      <c r="O55" s="1"/>
      <c r="P55" s="8">
        <f t="shared" si="7"/>
        <v>-1.4276653010497593</v>
      </c>
      <c r="R55" s="8"/>
      <c r="T55" s="46">
        <v>10.0358542</v>
      </c>
      <c r="U55" s="8" t="s">
        <v>12</v>
      </c>
      <c r="V55" s="1">
        <f t="shared" si="8"/>
        <v>1.0114940592877943</v>
      </c>
      <c r="W55" s="8">
        <f t="shared" si="12"/>
        <v>10.151206903178458</v>
      </c>
      <c r="X55" s="45">
        <v>2461</v>
      </c>
      <c r="Y55" s="45">
        <v>1719</v>
      </c>
    </row>
    <row r="56" spans="2:25" ht="12.75">
      <c r="B56" s="51" t="s">
        <v>9</v>
      </c>
      <c r="C56" s="52" t="s">
        <v>66</v>
      </c>
      <c r="D56" s="39" t="s">
        <v>51</v>
      </c>
      <c r="E56" s="45">
        <v>11211</v>
      </c>
      <c r="F56" s="46">
        <v>3.092</v>
      </c>
      <c r="G56" s="46">
        <v>43.52</v>
      </c>
      <c r="H56" s="46">
        <v>46.993</v>
      </c>
      <c r="I56" s="8">
        <f t="shared" si="9"/>
        <v>0.2535</v>
      </c>
      <c r="J56" s="8">
        <f t="shared" si="10"/>
        <v>0</v>
      </c>
      <c r="K56" s="8">
        <f t="shared" si="11"/>
        <v>47.26833369928236</v>
      </c>
      <c r="L56" s="8"/>
      <c r="M56" s="8"/>
      <c r="O56" s="1"/>
      <c r="P56" s="8">
        <f t="shared" si="7"/>
        <v>46.92608447554296</v>
      </c>
      <c r="Q56" s="8"/>
      <c r="R56" s="8"/>
      <c r="T56" s="46">
        <v>2.5616614</v>
      </c>
      <c r="U56" s="8"/>
      <c r="V56" s="1">
        <f t="shared" si="8"/>
        <v>1.0114940592877943</v>
      </c>
      <c r="W56" s="8">
        <f t="shared" si="12"/>
        <v>2.5911052880068546</v>
      </c>
      <c r="X56" s="45">
        <v>2199</v>
      </c>
      <c r="Y56" s="45">
        <v>1610</v>
      </c>
    </row>
    <row r="57" spans="2:25" ht="12.75">
      <c r="B57" s="51" t="s">
        <v>9</v>
      </c>
      <c r="C57" s="52" t="s">
        <v>38</v>
      </c>
      <c r="D57" s="39" t="s">
        <v>39</v>
      </c>
      <c r="E57" s="45">
        <v>11212</v>
      </c>
      <c r="F57" s="46">
        <v>1.084</v>
      </c>
      <c r="G57" s="46">
        <v>61.086</v>
      </c>
      <c r="H57" s="46">
        <v>-1.187</v>
      </c>
      <c r="I57" s="8">
        <f t="shared" si="9"/>
        <v>0.2535</v>
      </c>
      <c r="J57" s="8">
        <f t="shared" si="10"/>
        <v>0</v>
      </c>
      <c r="K57" s="8">
        <f t="shared" si="11"/>
        <v>-1.1919464431019604</v>
      </c>
      <c r="L57" s="8" t="s">
        <v>12</v>
      </c>
      <c r="M57" s="8"/>
      <c r="O57" s="1"/>
      <c r="P57" s="8">
        <f t="shared" si="7"/>
        <v>-1.5341956668413603</v>
      </c>
      <c r="R57" s="8"/>
      <c r="T57" s="46">
        <v>10.2528023</v>
      </c>
      <c r="U57" s="8" t="s">
        <v>12</v>
      </c>
      <c r="V57" s="1">
        <f t="shared" si="8"/>
        <v>1.0114940592877943</v>
      </c>
      <c r="W57" s="8">
        <f t="shared" si="12"/>
        <v>10.370648617502235</v>
      </c>
      <c r="X57" s="45">
        <v>2986</v>
      </c>
      <c r="Y57" s="45">
        <v>2085</v>
      </c>
    </row>
    <row r="58" spans="2:25" ht="12.75">
      <c r="B58" s="51" t="s">
        <v>9</v>
      </c>
      <c r="C58" s="52" t="s">
        <v>66</v>
      </c>
      <c r="D58" s="39" t="s">
        <v>47</v>
      </c>
      <c r="E58" s="45">
        <v>11213</v>
      </c>
      <c r="F58" s="46">
        <v>3.762</v>
      </c>
      <c r="G58" s="46">
        <v>40.936</v>
      </c>
      <c r="H58" s="46">
        <v>117.264</v>
      </c>
      <c r="I58" s="8">
        <f t="shared" si="9"/>
        <v>0.2535</v>
      </c>
      <c r="J58" s="8">
        <f t="shared" si="10"/>
        <v>0</v>
      </c>
      <c r="K58" s="8">
        <f t="shared" si="11"/>
        <v>117.99469314815954</v>
      </c>
      <c r="L58" s="8"/>
      <c r="M58" s="8"/>
      <c r="O58" s="1"/>
      <c r="P58" s="8">
        <f t="shared" si="7"/>
        <v>117.65244392442014</v>
      </c>
      <c r="R58" s="8"/>
      <c r="T58" s="46">
        <v>1.9813743</v>
      </c>
      <c r="U58" s="8"/>
      <c r="V58" s="1">
        <f t="shared" si="8"/>
        <v>1.0114940592877943</v>
      </c>
      <c r="W58" s="8">
        <f t="shared" si="12"/>
        <v>2.004148333675512</v>
      </c>
      <c r="X58" s="45">
        <v>2090</v>
      </c>
      <c r="Y58" s="45">
        <v>1634</v>
      </c>
    </row>
    <row r="59" spans="2:25" ht="12.75">
      <c r="B59" s="51" t="s">
        <v>9</v>
      </c>
      <c r="C59" s="52" t="s">
        <v>38</v>
      </c>
      <c r="D59" s="39" t="s">
        <v>39</v>
      </c>
      <c r="E59" s="45">
        <v>11214</v>
      </c>
      <c r="F59" s="46">
        <v>1.005</v>
      </c>
      <c r="G59" s="46">
        <v>56.723</v>
      </c>
      <c r="H59" s="46">
        <v>-1.226</v>
      </c>
      <c r="I59" s="8">
        <f t="shared" si="9"/>
        <v>0.2535</v>
      </c>
      <c r="J59" s="8">
        <f t="shared" si="10"/>
        <v>0</v>
      </c>
      <c r="K59" s="8">
        <f t="shared" si="11"/>
        <v>-1.2315036966858215</v>
      </c>
      <c r="L59" s="8" t="s">
        <v>12</v>
      </c>
      <c r="M59" s="8"/>
      <c r="O59" s="1"/>
      <c r="P59" s="8">
        <f t="shared" si="7"/>
        <v>-1.5737529204252214</v>
      </c>
      <c r="Q59" s="8"/>
      <c r="R59" s="8"/>
      <c r="T59" s="46">
        <v>10.2687587</v>
      </c>
      <c r="U59" s="8" t="s">
        <v>12</v>
      </c>
      <c r="V59" s="1">
        <f t="shared" si="8"/>
        <v>1.0114940592877943</v>
      </c>
      <c r="W59" s="8">
        <f t="shared" si="12"/>
        <v>10.386788421309854</v>
      </c>
      <c r="X59" s="45">
        <v>2752</v>
      </c>
      <c r="Y59" s="45">
        <v>1923</v>
      </c>
    </row>
    <row r="60" spans="2:25" ht="12.75">
      <c r="B60" s="51"/>
      <c r="C60" s="52"/>
      <c r="D60" s="39"/>
      <c r="E60" s="45"/>
      <c r="F60" s="46"/>
      <c r="G60" s="46"/>
      <c r="H60" s="46"/>
      <c r="L60" s="8"/>
      <c r="M60" s="8"/>
      <c r="O60" s="1"/>
      <c r="Q60" s="8"/>
      <c r="R60" s="8"/>
      <c r="T60" s="46"/>
      <c r="U60" s="8"/>
      <c r="X60" s="45"/>
      <c r="Y60" s="45"/>
    </row>
    <row r="61" spans="2:25" ht="12.75">
      <c r="B61" s="51"/>
      <c r="C61" s="52"/>
      <c r="D61" s="39"/>
      <c r="E61" s="45"/>
      <c r="F61" s="46"/>
      <c r="G61" s="46"/>
      <c r="H61" s="46"/>
      <c r="L61" s="8"/>
      <c r="M61" s="8"/>
      <c r="O61" s="1"/>
      <c r="Q61" s="8"/>
      <c r="R61" s="8"/>
      <c r="T61" s="46"/>
      <c r="U61" s="8"/>
      <c r="X61" s="45"/>
      <c r="Y61" s="45"/>
    </row>
    <row r="62" spans="2:25" ht="12.75">
      <c r="B62" s="51" t="s">
        <v>9</v>
      </c>
      <c r="C62" s="52" t="s">
        <v>38</v>
      </c>
      <c r="D62" s="39" t="s">
        <v>28</v>
      </c>
      <c r="E62" s="45">
        <v>11215</v>
      </c>
      <c r="F62" s="46">
        <v>0</v>
      </c>
      <c r="G62" s="46">
        <v>0.253</v>
      </c>
      <c r="H62" s="46">
        <v>22.505</v>
      </c>
      <c r="L62" s="8"/>
      <c r="M62" s="8"/>
      <c r="O62" s="1"/>
      <c r="R62" s="8"/>
      <c r="T62" s="46">
        <v>0</v>
      </c>
      <c r="U62" s="8"/>
      <c r="X62" s="45">
        <v>11</v>
      </c>
      <c r="Y62" s="45">
        <v>8</v>
      </c>
    </row>
    <row r="63" spans="2:25" ht="12.75">
      <c r="B63" s="51" t="s">
        <v>9</v>
      </c>
      <c r="C63" s="52" t="s">
        <v>38</v>
      </c>
      <c r="D63" s="39" t="s">
        <v>28</v>
      </c>
      <c r="E63" s="45">
        <v>11216</v>
      </c>
      <c r="F63" s="46">
        <v>0</v>
      </c>
      <c r="G63" s="46">
        <v>0.254</v>
      </c>
      <c r="H63" s="46">
        <v>11.215</v>
      </c>
      <c r="L63" s="8"/>
      <c r="M63" s="8"/>
      <c r="O63" s="1"/>
      <c r="R63" s="8"/>
      <c r="T63" s="46">
        <v>0</v>
      </c>
      <c r="U63" s="8"/>
      <c r="X63" s="45">
        <v>11</v>
      </c>
      <c r="Y63" s="45">
        <v>8</v>
      </c>
    </row>
    <row r="64" spans="2:25" ht="12.75">
      <c r="B64" s="51" t="s">
        <v>9</v>
      </c>
      <c r="C64" s="52" t="s">
        <v>38</v>
      </c>
      <c r="D64" s="39" t="s">
        <v>39</v>
      </c>
      <c r="E64" s="45">
        <v>11217</v>
      </c>
      <c r="F64" s="46">
        <v>0.989</v>
      </c>
      <c r="G64" s="46">
        <v>55.704</v>
      </c>
      <c r="H64" s="46">
        <v>-1.051</v>
      </c>
      <c r="I64" s="8">
        <f t="shared" si="9"/>
        <v>0.2535</v>
      </c>
      <c r="J64" s="8">
        <f t="shared" si="10"/>
        <v>0</v>
      </c>
      <c r="K64" s="8">
        <f t="shared" si="11"/>
        <v>-1.055804798874672</v>
      </c>
      <c r="L64" s="8" t="s">
        <v>12</v>
      </c>
      <c r="M64" s="8"/>
      <c r="P64" s="8">
        <f t="shared" si="7"/>
        <v>-1.3980540226140719</v>
      </c>
      <c r="Q64" s="8"/>
      <c r="R64" s="8"/>
      <c r="T64" s="46">
        <v>10.2475693</v>
      </c>
      <c r="U64" s="8" t="s">
        <v>12</v>
      </c>
      <c r="V64" s="1">
        <f t="shared" si="8"/>
        <v>1.0114940592877943</v>
      </c>
      <c r="W64" s="8">
        <f t="shared" si="12"/>
        <v>10.365355469089982</v>
      </c>
      <c r="X64" s="45">
        <v>2710</v>
      </c>
      <c r="Y64" s="45">
        <v>1894</v>
      </c>
    </row>
    <row r="65" spans="2:25" ht="12.75">
      <c r="B65" s="51" t="s">
        <v>9</v>
      </c>
      <c r="C65" s="52" t="s">
        <v>38</v>
      </c>
      <c r="D65" s="39" t="s">
        <v>39</v>
      </c>
      <c r="E65" s="45">
        <v>11218</v>
      </c>
      <c r="F65" s="46">
        <v>0.981</v>
      </c>
      <c r="G65" s="46">
        <v>55.529</v>
      </c>
      <c r="H65" s="46">
        <v>-1.103</v>
      </c>
      <c r="I65" s="8">
        <f t="shared" si="9"/>
        <v>0.2535</v>
      </c>
      <c r="J65" s="8">
        <f t="shared" si="10"/>
        <v>0</v>
      </c>
      <c r="K65" s="8">
        <f t="shared" si="11"/>
        <v>-1.1080584888422538</v>
      </c>
      <c r="L65" s="8" t="s">
        <v>12</v>
      </c>
      <c r="M65" s="8"/>
      <c r="P65" s="8">
        <f t="shared" si="7"/>
        <v>-1.4503077125816537</v>
      </c>
      <c r="Q65" s="8"/>
      <c r="R65" s="8"/>
      <c r="T65" s="46">
        <v>10.2986381</v>
      </c>
      <c r="U65" s="8" t="s">
        <v>12</v>
      </c>
      <c r="V65" s="1">
        <f t="shared" si="8"/>
        <v>1.0114940592877943</v>
      </c>
      <c r="W65" s="8">
        <f t="shared" si="12"/>
        <v>10.417011256904937</v>
      </c>
      <c r="X65" s="45">
        <v>2706</v>
      </c>
      <c r="Y65" s="45">
        <v>1890</v>
      </c>
    </row>
    <row r="66" spans="2:25" ht="12.75">
      <c r="B66" s="51" t="s">
        <v>9</v>
      </c>
      <c r="C66" s="52" t="s">
        <v>66</v>
      </c>
      <c r="D66" s="39" t="s">
        <v>77</v>
      </c>
      <c r="E66" s="45">
        <v>11219</v>
      </c>
      <c r="F66" s="46">
        <v>3.653</v>
      </c>
      <c r="G66" s="46">
        <v>27.704</v>
      </c>
      <c r="H66" s="46">
        <v>99.52</v>
      </c>
      <c r="I66" s="8">
        <f t="shared" si="9"/>
        <v>0.2535</v>
      </c>
      <c r="J66" s="8">
        <f t="shared" si="10"/>
        <v>0</v>
      </c>
      <c r="K66" s="8">
        <f t="shared" si="11"/>
        <v>100.43904774047832</v>
      </c>
      <c r="L66" s="8"/>
      <c r="M66" s="8"/>
      <c r="O66" s="1"/>
      <c r="P66" s="8">
        <f t="shared" si="7"/>
        <v>100.09679851673891</v>
      </c>
      <c r="R66" s="8"/>
      <c r="T66" s="46">
        <v>1.380726</v>
      </c>
      <c r="U66" s="8"/>
      <c r="V66" s="1">
        <f t="shared" si="8"/>
        <v>1.0114940592877943</v>
      </c>
      <c r="W66" s="8">
        <f t="shared" si="12"/>
        <v>1.396596146504199</v>
      </c>
      <c r="X66" s="45">
        <v>1352</v>
      </c>
      <c r="Y66" s="45">
        <v>1041</v>
      </c>
    </row>
    <row r="67" spans="2:25" ht="12.75">
      <c r="B67" s="51" t="s">
        <v>9</v>
      </c>
      <c r="C67" s="52" t="s">
        <v>38</v>
      </c>
      <c r="D67" s="39" t="s">
        <v>39</v>
      </c>
      <c r="E67" s="45">
        <v>11220</v>
      </c>
      <c r="F67" s="46">
        <v>1.053</v>
      </c>
      <c r="G67" s="46">
        <v>60.116</v>
      </c>
      <c r="H67" s="46">
        <v>-1.255</v>
      </c>
      <c r="I67" s="8">
        <f t="shared" si="9"/>
        <v>0.2535</v>
      </c>
      <c r="J67" s="8">
        <f t="shared" si="10"/>
        <v>0</v>
      </c>
      <c r="K67" s="8">
        <f t="shared" si="11"/>
        <v>-1.2603145541866778</v>
      </c>
      <c r="L67" s="8" t="s">
        <v>12</v>
      </c>
      <c r="M67" s="8"/>
      <c r="O67" s="1"/>
      <c r="P67" s="8">
        <f t="shared" si="7"/>
        <v>-1.6025637779260777</v>
      </c>
      <c r="Q67" s="8"/>
      <c r="R67" s="8"/>
      <c r="T67" s="46">
        <v>10.3869811</v>
      </c>
      <c r="U67" s="8" t="s">
        <v>12</v>
      </c>
      <c r="V67" s="1">
        <f t="shared" si="8"/>
        <v>1.0114940592877943</v>
      </c>
      <c r="W67" s="8">
        <f t="shared" si="12"/>
        <v>10.5063696765846</v>
      </c>
      <c r="X67" s="45">
        <v>3092</v>
      </c>
      <c r="Y67" s="45">
        <v>2158</v>
      </c>
    </row>
    <row r="68" spans="2:25" ht="12.75">
      <c r="B68" s="51" t="s">
        <v>9</v>
      </c>
      <c r="C68" s="52" t="s">
        <v>66</v>
      </c>
      <c r="D68" s="39" t="s">
        <v>44</v>
      </c>
      <c r="E68" s="45">
        <v>11221</v>
      </c>
      <c r="F68" s="46">
        <v>3.845</v>
      </c>
      <c r="G68" s="46">
        <v>96.626</v>
      </c>
      <c r="H68" s="46">
        <v>34.335</v>
      </c>
      <c r="I68" s="8">
        <f t="shared" si="9"/>
        <v>0.2535</v>
      </c>
      <c r="J68" s="8">
        <f t="shared" si="10"/>
        <v>0</v>
      </c>
      <c r="K68" s="8">
        <f t="shared" si="11"/>
        <v>34.42531541674233</v>
      </c>
      <c r="L68" s="8"/>
      <c r="M68" s="8"/>
      <c r="O68" s="1"/>
      <c r="P68" s="8">
        <f t="shared" si="7"/>
        <v>34.08306619300293</v>
      </c>
      <c r="R68" s="8"/>
      <c r="T68" s="46">
        <v>4.5733838</v>
      </c>
      <c r="U68" s="8"/>
      <c r="V68" s="1">
        <f t="shared" si="8"/>
        <v>1.0114940592877943</v>
      </c>
      <c r="W68" s="8">
        <f t="shared" si="12"/>
        <v>4.625950544543039</v>
      </c>
      <c r="X68" s="45">
        <v>5130</v>
      </c>
      <c r="Y68" s="45">
        <v>3711</v>
      </c>
    </row>
    <row r="69" spans="2:25" ht="12.75">
      <c r="B69" s="51" t="s">
        <v>9</v>
      </c>
      <c r="C69" s="52" t="s">
        <v>38</v>
      </c>
      <c r="D69" s="39" t="s">
        <v>39</v>
      </c>
      <c r="E69" s="45">
        <v>11222</v>
      </c>
      <c r="F69" s="46">
        <v>0.985</v>
      </c>
      <c r="G69" s="46">
        <v>55.878</v>
      </c>
      <c r="H69" s="46">
        <v>-1.197</v>
      </c>
      <c r="I69" s="8">
        <f t="shared" si="9"/>
        <v>0.2535</v>
      </c>
      <c r="J69" s="8">
        <f t="shared" si="10"/>
        <v>0</v>
      </c>
      <c r="K69" s="8">
        <f t="shared" si="11"/>
        <v>-1.2024551411698086</v>
      </c>
      <c r="L69" s="8" t="s">
        <v>12</v>
      </c>
      <c r="M69" s="8"/>
      <c r="O69" s="1"/>
      <c r="P69" s="8">
        <f t="shared" si="7"/>
        <v>-1.5447043649092085</v>
      </c>
      <c r="Q69" s="8"/>
      <c r="R69" s="8"/>
      <c r="T69" s="46">
        <v>10.3211519</v>
      </c>
      <c r="U69" s="8" t="s">
        <v>12</v>
      </c>
      <c r="V69" s="1">
        <f t="shared" si="8"/>
        <v>1.0114940592877943</v>
      </c>
      <c r="W69" s="8">
        <f t="shared" si="12"/>
        <v>10.439783831856932</v>
      </c>
      <c r="X69" s="45">
        <v>2714</v>
      </c>
      <c r="Y69" s="45">
        <v>1896</v>
      </c>
    </row>
    <row r="70" spans="2:25" ht="12.75">
      <c r="B70" s="51" t="s">
        <v>9</v>
      </c>
      <c r="C70" s="52" t="s">
        <v>66</v>
      </c>
      <c r="D70" s="39" t="s">
        <v>78</v>
      </c>
      <c r="E70" s="45">
        <v>11223</v>
      </c>
      <c r="F70" s="46">
        <v>3.128</v>
      </c>
      <c r="G70" s="46">
        <v>43.594</v>
      </c>
      <c r="H70" s="46">
        <v>65.533</v>
      </c>
      <c r="I70" s="8">
        <f t="shared" si="9"/>
        <v>0.2535</v>
      </c>
      <c r="J70" s="8">
        <f t="shared" si="10"/>
        <v>0</v>
      </c>
      <c r="K70" s="8">
        <f t="shared" si="11"/>
        <v>65.91630465730668</v>
      </c>
      <c r="L70" s="8"/>
      <c r="M70" s="8"/>
      <c r="O70" s="1"/>
      <c r="P70" s="8">
        <f t="shared" si="7"/>
        <v>65.57405543356728</v>
      </c>
      <c r="R70" s="8"/>
      <c r="T70" s="46">
        <v>2.5367853</v>
      </c>
      <c r="U70" s="8"/>
      <c r="V70" s="1">
        <f t="shared" si="8"/>
        <v>1.0114940592877943</v>
      </c>
      <c r="W70" s="8">
        <f t="shared" si="12"/>
        <v>2.5659432606386052</v>
      </c>
      <c r="X70" s="45">
        <v>2241</v>
      </c>
      <c r="Y70" s="45">
        <v>1671</v>
      </c>
    </row>
    <row r="71" spans="2:25" ht="12.75">
      <c r="B71" s="51" t="s">
        <v>9</v>
      </c>
      <c r="C71" s="52" t="s">
        <v>38</v>
      </c>
      <c r="D71" s="39" t="s">
        <v>39</v>
      </c>
      <c r="E71" s="45">
        <v>11224</v>
      </c>
      <c r="F71" s="46">
        <v>0.916</v>
      </c>
      <c r="G71" s="46">
        <v>51.459</v>
      </c>
      <c r="H71" s="46">
        <v>-1.183</v>
      </c>
      <c r="I71" s="8">
        <f t="shared" si="9"/>
        <v>0.2535</v>
      </c>
      <c r="J71" s="8">
        <f t="shared" si="10"/>
        <v>0</v>
      </c>
      <c r="K71" s="8">
        <f t="shared" si="11"/>
        <v>-1.1888566072003985</v>
      </c>
      <c r="L71" s="8" t="s">
        <v>12</v>
      </c>
      <c r="M71" s="8"/>
      <c r="O71" s="1"/>
      <c r="P71" s="8">
        <f t="shared" si="7"/>
        <v>-1.5311058309397985</v>
      </c>
      <c r="R71" s="8"/>
      <c r="T71" s="46">
        <v>10.22103</v>
      </c>
      <c r="U71" s="8" t="s">
        <v>12</v>
      </c>
      <c r="V71" s="1">
        <f t="shared" si="8"/>
        <v>1.0114940592877943</v>
      </c>
      <c r="W71" s="8">
        <f t="shared" si="12"/>
        <v>10.338511124802325</v>
      </c>
      <c r="X71" s="45">
        <v>2492</v>
      </c>
      <c r="Y71" s="45">
        <v>1741</v>
      </c>
    </row>
    <row r="72" spans="2:25" ht="12.75">
      <c r="B72" s="51" t="s">
        <v>9</v>
      </c>
      <c r="C72" s="52" t="s">
        <v>66</v>
      </c>
      <c r="D72" s="39" t="s">
        <v>64</v>
      </c>
      <c r="E72" s="45">
        <v>11225</v>
      </c>
      <c r="F72" s="46">
        <v>3.298</v>
      </c>
      <c r="G72" s="46">
        <v>46.186</v>
      </c>
      <c r="H72" s="46">
        <v>15.028</v>
      </c>
      <c r="I72" s="8">
        <f t="shared" si="9"/>
        <v>0.2535</v>
      </c>
      <c r="J72" s="8">
        <f t="shared" si="10"/>
        <v>0</v>
      </c>
      <c r="K72" s="8">
        <f t="shared" si="11"/>
        <v>15.110939051869593</v>
      </c>
      <c r="L72" s="8"/>
      <c r="M72" s="8"/>
      <c r="O72" s="1"/>
      <c r="P72" s="8">
        <f t="shared" si="7"/>
        <v>14.768689828130194</v>
      </c>
      <c r="R72" s="8"/>
      <c r="T72" s="46">
        <v>2.5482117</v>
      </c>
      <c r="U72" s="8"/>
      <c r="V72" s="1">
        <f t="shared" si="8"/>
        <v>1.0114940592877943</v>
      </c>
      <c r="W72" s="8">
        <f t="shared" si="12"/>
        <v>2.577500996357651</v>
      </c>
      <c r="X72" s="45">
        <v>2362</v>
      </c>
      <c r="Y72" s="45">
        <v>1677</v>
      </c>
    </row>
    <row r="73" spans="2:25" ht="12.75">
      <c r="B73" s="51" t="s">
        <v>9</v>
      </c>
      <c r="C73" s="52" t="s">
        <v>38</v>
      </c>
      <c r="D73" s="39" t="s">
        <v>39</v>
      </c>
      <c r="E73" s="45">
        <v>11226</v>
      </c>
      <c r="F73" s="46">
        <v>1.022</v>
      </c>
      <c r="G73" s="46">
        <v>57.47</v>
      </c>
      <c r="H73" s="46">
        <v>-1.242</v>
      </c>
      <c r="I73" s="8">
        <f t="shared" si="9"/>
        <v>0.2535</v>
      </c>
      <c r="J73" s="8">
        <f t="shared" si="10"/>
        <v>0</v>
      </c>
      <c r="K73" s="8">
        <f t="shared" si="11"/>
        <v>-1.24750273085561</v>
      </c>
      <c r="L73" s="8" t="s">
        <v>12</v>
      </c>
      <c r="M73" s="8"/>
      <c r="O73" s="1"/>
      <c r="P73" s="8">
        <f t="shared" si="7"/>
        <v>-1.5897519545950098</v>
      </c>
      <c r="R73" s="8"/>
      <c r="T73" s="46">
        <v>10.2310248</v>
      </c>
      <c r="U73" s="8" t="s">
        <v>12</v>
      </c>
      <c r="V73" s="1">
        <f t="shared" si="8"/>
        <v>1.0114940592877943</v>
      </c>
      <c r="W73" s="8">
        <f t="shared" si="12"/>
        <v>10.348620805626094</v>
      </c>
      <c r="X73" s="45">
        <v>2805</v>
      </c>
      <c r="Y73" s="45">
        <v>1960</v>
      </c>
    </row>
    <row r="74" spans="2:25" ht="12.75">
      <c r="B74" s="51" t="s">
        <v>9</v>
      </c>
      <c r="C74" s="52" t="s">
        <v>66</v>
      </c>
      <c r="D74" s="39" t="s">
        <v>46</v>
      </c>
      <c r="E74" s="45">
        <v>11227</v>
      </c>
      <c r="F74" s="46">
        <v>3.834</v>
      </c>
      <c r="G74" s="46">
        <v>69.594</v>
      </c>
      <c r="H74" s="46">
        <v>91.717</v>
      </c>
      <c r="I74" s="8">
        <f t="shared" si="9"/>
        <v>0.2535</v>
      </c>
      <c r="J74" s="8">
        <f t="shared" si="10"/>
        <v>0</v>
      </c>
      <c r="K74" s="8">
        <f t="shared" si="11"/>
        <v>92.0523056222554</v>
      </c>
      <c r="L74" s="8"/>
      <c r="M74" s="8"/>
      <c r="O74" s="1"/>
      <c r="P74" s="8">
        <f t="shared" si="7"/>
        <v>91.710056398516</v>
      </c>
      <c r="Q74" s="8"/>
      <c r="R74" s="8"/>
      <c r="T74" s="46">
        <v>3.3046554</v>
      </c>
      <c r="U74" s="8"/>
      <c r="V74" s="1">
        <f t="shared" si="8"/>
        <v>1.0114940592877943</v>
      </c>
      <c r="W74" s="8">
        <f t="shared" si="12"/>
        <v>3.34263930509333</v>
      </c>
      <c r="X74" s="45">
        <v>3732</v>
      </c>
      <c r="Y74" s="45">
        <v>2849</v>
      </c>
    </row>
    <row r="75" spans="2:25" ht="12.75">
      <c r="B75" s="51" t="s">
        <v>9</v>
      </c>
      <c r="C75" s="52" t="s">
        <v>38</v>
      </c>
      <c r="D75" s="39" t="s">
        <v>39</v>
      </c>
      <c r="E75" s="45">
        <v>11228</v>
      </c>
      <c r="F75" s="46">
        <v>0.962</v>
      </c>
      <c r="G75" s="46">
        <v>53.052</v>
      </c>
      <c r="H75" s="46">
        <v>-1.157</v>
      </c>
      <c r="I75" s="8">
        <f t="shared" si="9"/>
        <v>0.2535</v>
      </c>
      <c r="J75" s="8">
        <f t="shared" si="10"/>
        <v>0</v>
      </c>
      <c r="K75" s="8">
        <f t="shared" si="11"/>
        <v>-1.1625550725872895</v>
      </c>
      <c r="L75" s="8" t="s">
        <v>12</v>
      </c>
      <c r="M75" s="8"/>
      <c r="O75" s="1"/>
      <c r="P75" s="8">
        <f t="shared" si="7"/>
        <v>-1.5048042963266894</v>
      </c>
      <c r="R75" s="8"/>
      <c r="T75" s="46">
        <v>10.0334267</v>
      </c>
      <c r="U75" s="8" t="s">
        <v>12</v>
      </c>
      <c r="V75" s="1">
        <f t="shared" si="8"/>
        <v>1.0114940592877943</v>
      </c>
      <c r="W75" s="8">
        <f t="shared" si="12"/>
        <v>10.148751501349539</v>
      </c>
      <c r="X75" s="45">
        <v>2568</v>
      </c>
      <c r="Y75" s="45">
        <v>1794</v>
      </c>
    </row>
    <row r="76" spans="2:25" ht="12.75">
      <c r="B76" s="51" t="s">
        <v>9</v>
      </c>
      <c r="C76" s="52" t="s">
        <v>40</v>
      </c>
      <c r="D76" s="39" t="s">
        <v>53</v>
      </c>
      <c r="E76" s="45">
        <v>11229</v>
      </c>
      <c r="F76" s="46">
        <v>3.998</v>
      </c>
      <c r="G76" s="46">
        <v>47.006</v>
      </c>
      <c r="H76" s="46">
        <v>114.684</v>
      </c>
      <c r="I76" s="8">
        <f t="shared" si="9"/>
        <v>0.2535</v>
      </c>
      <c r="J76" s="8">
        <f t="shared" si="10"/>
        <v>0</v>
      </c>
      <c r="K76" s="8">
        <f t="shared" si="11"/>
        <v>115.30583613710498</v>
      </c>
      <c r="L76" s="8"/>
      <c r="M76" s="8"/>
      <c r="O76" s="1"/>
      <c r="P76" s="8">
        <f t="shared" si="7"/>
        <v>114.96358691336557</v>
      </c>
      <c r="R76" s="8"/>
      <c r="T76" s="46">
        <v>2.1408669</v>
      </c>
      <c r="U76" s="8"/>
      <c r="V76" s="1">
        <f t="shared" si="8"/>
        <v>1.0114940592877943</v>
      </c>
      <c r="W76" s="8">
        <f t="shared" si="12"/>
        <v>2.1654741510758764</v>
      </c>
      <c r="X76" s="45">
        <v>2459</v>
      </c>
      <c r="Y76" s="45">
        <v>1918</v>
      </c>
    </row>
    <row r="77" spans="2:25" ht="12.75">
      <c r="B77" s="51" t="s">
        <v>9</v>
      </c>
      <c r="C77" s="52" t="s">
        <v>38</v>
      </c>
      <c r="D77" s="39" t="s">
        <v>39</v>
      </c>
      <c r="E77" s="45">
        <v>11230</v>
      </c>
      <c r="F77" s="46">
        <v>0.916</v>
      </c>
      <c r="G77" s="46">
        <v>51.834</v>
      </c>
      <c r="H77" s="46">
        <v>-1.118</v>
      </c>
      <c r="I77" s="8">
        <f t="shared" si="9"/>
        <v>0.2535</v>
      </c>
      <c r="J77" s="8">
        <f t="shared" si="10"/>
        <v>0</v>
      </c>
      <c r="K77" s="8">
        <f t="shared" si="11"/>
        <v>-1.1234945764387705</v>
      </c>
      <c r="L77" s="8" t="s">
        <v>12</v>
      </c>
      <c r="M77" s="8"/>
      <c r="P77" s="8">
        <f t="shared" si="7"/>
        <v>-1.4657438001781704</v>
      </c>
      <c r="Q77" s="8"/>
      <c r="R77" s="8"/>
      <c r="T77" s="46">
        <v>10.2954641</v>
      </c>
      <c r="U77" s="8" t="s">
        <v>12</v>
      </c>
      <c r="V77" s="1">
        <f t="shared" si="8"/>
        <v>1.0114940592877943</v>
      </c>
      <c r="W77" s="8">
        <f t="shared" si="12"/>
        <v>10.413800774760759</v>
      </c>
      <c r="X77" s="45">
        <v>2511</v>
      </c>
      <c r="Y77" s="45">
        <v>1755</v>
      </c>
    </row>
    <row r="78" spans="2:25" ht="12.75">
      <c r="B78" s="51" t="s">
        <v>9</v>
      </c>
      <c r="C78" s="52" t="s">
        <v>40</v>
      </c>
      <c r="D78" s="39" t="s">
        <v>64</v>
      </c>
      <c r="E78" s="45">
        <v>11231</v>
      </c>
      <c r="F78" s="46">
        <v>3.732</v>
      </c>
      <c r="G78" s="46">
        <v>36.425</v>
      </c>
      <c r="H78" s="46">
        <v>45.717</v>
      </c>
      <c r="I78" s="8">
        <f t="shared" si="9"/>
        <v>0.2535</v>
      </c>
      <c r="J78" s="8">
        <f t="shared" si="10"/>
        <v>0</v>
      </c>
      <c r="K78" s="8">
        <f t="shared" si="11"/>
        <v>46.03739753673472</v>
      </c>
      <c r="L78" s="8"/>
      <c r="M78" s="8"/>
      <c r="O78" s="1"/>
      <c r="P78" s="8">
        <f t="shared" si="7"/>
        <v>45.69514831299532</v>
      </c>
      <c r="R78" s="8"/>
      <c r="T78" s="46">
        <v>1.7762971</v>
      </c>
      <c r="U78" s="8"/>
      <c r="V78" s="1">
        <f t="shared" si="8"/>
        <v>1.0114940592877943</v>
      </c>
      <c r="W78" s="8">
        <f t="shared" si="12"/>
        <v>1.7967139641801373</v>
      </c>
      <c r="X78" s="45">
        <v>1846</v>
      </c>
      <c r="Y78" s="45">
        <v>1351</v>
      </c>
    </row>
    <row r="79" spans="2:25" ht="12.75">
      <c r="B79" s="51" t="s">
        <v>9</v>
      </c>
      <c r="C79" s="52" t="s">
        <v>38</v>
      </c>
      <c r="D79" s="39" t="s">
        <v>39</v>
      </c>
      <c r="E79" s="45">
        <v>11232</v>
      </c>
      <c r="F79" s="46">
        <v>1.047</v>
      </c>
      <c r="G79" s="46">
        <v>59.097</v>
      </c>
      <c r="H79" s="46">
        <v>-1.215</v>
      </c>
      <c r="I79" s="8">
        <f t="shared" si="9"/>
        <v>0.2535</v>
      </c>
      <c r="J79" s="8">
        <f t="shared" si="10"/>
        <v>0</v>
      </c>
      <c r="K79" s="8">
        <f t="shared" si="11"/>
        <v>-1.220234265466874</v>
      </c>
      <c r="L79" s="8" t="s">
        <v>12</v>
      </c>
      <c r="M79" s="8"/>
      <c r="O79" s="1"/>
      <c r="P79" s="8">
        <f t="shared" si="7"/>
        <v>-1.562483489206274</v>
      </c>
      <c r="R79" s="8"/>
      <c r="T79" s="46">
        <v>10.2694201</v>
      </c>
      <c r="U79" s="8" t="s">
        <v>12</v>
      </c>
      <c r="V79" s="1">
        <f t="shared" si="8"/>
        <v>1.0114940592877943</v>
      </c>
      <c r="W79" s="8">
        <f t="shared" si="12"/>
        <v>10.387457423480667</v>
      </c>
      <c r="X79" s="45">
        <v>2874</v>
      </c>
      <c r="Y79" s="45">
        <v>2008</v>
      </c>
    </row>
    <row r="80" spans="2:25" ht="12.75">
      <c r="B80" s="51" t="s">
        <v>9</v>
      </c>
      <c r="C80" s="52" t="s">
        <v>40</v>
      </c>
      <c r="D80" s="39" t="s">
        <v>50</v>
      </c>
      <c r="E80" s="45">
        <v>11233</v>
      </c>
      <c r="F80" s="46">
        <v>3.111</v>
      </c>
      <c r="G80" s="46">
        <v>88.301</v>
      </c>
      <c r="H80" s="46">
        <v>55.491</v>
      </c>
      <c r="I80" s="8">
        <f t="shared" si="9"/>
        <v>0.2535</v>
      </c>
      <c r="J80" s="8">
        <f t="shared" si="10"/>
        <v>0</v>
      </c>
      <c r="K80" s="8">
        <f t="shared" si="11"/>
        <v>55.6507656776172</v>
      </c>
      <c r="L80" s="8"/>
      <c r="M80" s="8"/>
      <c r="O80" s="1"/>
      <c r="P80" s="8">
        <f t="shared" si="7"/>
        <v>55.3085164538778</v>
      </c>
      <c r="Q80" s="8"/>
      <c r="R80" s="8"/>
      <c r="T80" s="46">
        <v>5.1661471</v>
      </c>
      <c r="U80" s="8"/>
      <c r="V80" s="1">
        <f t="shared" si="8"/>
        <v>1.0114940592877943</v>
      </c>
      <c r="W80" s="8">
        <f t="shared" si="12"/>
        <v>5.2255271010568665</v>
      </c>
      <c r="X80" s="45">
        <v>4800</v>
      </c>
      <c r="Y80" s="45">
        <v>3544</v>
      </c>
    </row>
    <row r="81" spans="2:25" ht="12.75">
      <c r="B81" s="51" t="s">
        <v>9</v>
      </c>
      <c r="C81" s="52" t="s">
        <v>38</v>
      </c>
      <c r="D81" s="39" t="s">
        <v>39</v>
      </c>
      <c r="E81" s="45">
        <v>11234</v>
      </c>
      <c r="F81" s="46">
        <v>1.007</v>
      </c>
      <c r="G81" s="46">
        <v>56.559</v>
      </c>
      <c r="H81" s="46">
        <v>-1.124</v>
      </c>
      <c r="I81" s="8">
        <f t="shared" si="9"/>
        <v>0.2535</v>
      </c>
      <c r="J81" s="8">
        <f t="shared" si="10"/>
        <v>0</v>
      </c>
      <c r="K81" s="8">
        <f t="shared" si="11"/>
        <v>-1.1290605003063645</v>
      </c>
      <c r="L81" s="8" t="s">
        <v>12</v>
      </c>
      <c r="M81" s="8">
        <f>AVERAGE(K48,K59,K64:K65,K81,K50,K53,K55,K57,K67,K69,K71,K73,K75,K77,K79)</f>
        <v>-1.1677507762606</v>
      </c>
      <c r="N81" s="8">
        <v>-1.51</v>
      </c>
      <c r="O81" s="8">
        <f>N81-M81</f>
        <v>-0.3422492237393999</v>
      </c>
      <c r="P81" s="8">
        <f>K81+$O$81</f>
        <v>-1.4713097240457644</v>
      </c>
      <c r="Q81" s="8">
        <f>AVERAGE(P48,P59,P64:P65,P81,P50,P53,P55,P57,P67,P69,P71,P73,P75,P77,P79)</f>
        <v>-1.5099999999999998</v>
      </c>
      <c r="R81" s="8">
        <f>STDEVA(P48,P59,P64:P65,P81,P50,P53,P55,P57,P67,P69,P71,P73,P75,P77,P79)</f>
        <v>0.07173537571891106</v>
      </c>
      <c r="S81" s="1">
        <v>-1.51</v>
      </c>
      <c r="T81" s="46">
        <v>10.2187428</v>
      </c>
      <c r="U81" s="8">
        <f>AVERAGE(T59,T64:T65,T81,T48,T50,T53,T55,T57,T67,T69,T71,T73,T75,T77,T79)</f>
        <v>10.2422746875</v>
      </c>
      <c r="V81" s="1">
        <f>$T$18/$U$81</f>
        <v>1.0114940592877943</v>
      </c>
      <c r="W81" s="8">
        <f>V81*T81</f>
        <v>10.33619763558992</v>
      </c>
      <c r="X81" s="45">
        <v>2745</v>
      </c>
      <c r="Y81" s="45">
        <v>1918</v>
      </c>
    </row>
    <row r="82" spans="2:21" ht="12.75">
      <c r="B82" s="51"/>
      <c r="C82" s="51"/>
      <c r="L82" s="8"/>
      <c r="M82" s="8"/>
      <c r="Q82" s="8"/>
      <c r="R82" s="8"/>
      <c r="T82" s="1"/>
      <c r="U82" s="8"/>
    </row>
    <row r="83" spans="1:28" ht="15.75">
      <c r="A83" s="35"/>
      <c r="B83" s="54"/>
      <c r="C83" s="54"/>
      <c r="F83" s="22"/>
      <c r="G83" s="22"/>
      <c r="H83" s="22"/>
      <c r="L83" s="22"/>
      <c r="M83" s="22"/>
      <c r="N83" s="22"/>
      <c r="O83" s="22"/>
      <c r="P83" s="22"/>
      <c r="Q83" s="23"/>
      <c r="R83" s="8"/>
      <c r="S83" s="8"/>
      <c r="T83" s="1"/>
      <c r="Y83" s="1"/>
      <c r="Z83" s="8"/>
      <c r="AB83" s="8"/>
    </row>
    <row r="84" spans="1:25" ht="12.75">
      <c r="A84" s="1" t="s">
        <v>2</v>
      </c>
      <c r="B84" s="51"/>
      <c r="C84" s="51" t="s">
        <v>55</v>
      </c>
      <c r="D84" s="57" t="s">
        <v>56</v>
      </c>
      <c r="E84" s="1" t="s">
        <v>1</v>
      </c>
      <c r="F84" s="1" t="s">
        <v>8</v>
      </c>
      <c r="G84" s="1" t="s">
        <v>4</v>
      </c>
      <c r="H84" s="1" t="s">
        <v>0</v>
      </c>
      <c r="I84" s="1" t="s">
        <v>4</v>
      </c>
      <c r="J84" s="1" t="s">
        <v>26</v>
      </c>
      <c r="K84" s="1" t="s">
        <v>27</v>
      </c>
      <c r="L84" s="8" t="s">
        <v>6</v>
      </c>
      <c r="M84" s="8" t="s">
        <v>5</v>
      </c>
      <c r="N84" s="8" t="s">
        <v>21</v>
      </c>
      <c r="O84" s="1" t="s">
        <v>22</v>
      </c>
      <c r="P84" s="1" t="s">
        <v>0</v>
      </c>
      <c r="Q84" s="1" t="s">
        <v>5</v>
      </c>
      <c r="R84" s="8" t="s">
        <v>34</v>
      </c>
      <c r="S84" s="1" t="s">
        <v>21</v>
      </c>
      <c r="T84" s="1"/>
      <c r="U84" s="8" t="s">
        <v>14</v>
      </c>
      <c r="V84" s="1" t="s">
        <v>15</v>
      </c>
      <c r="W84" s="8" t="s">
        <v>16</v>
      </c>
      <c r="X84" s="1" t="s">
        <v>35</v>
      </c>
      <c r="Y84" s="1" t="s">
        <v>35</v>
      </c>
    </row>
    <row r="85" spans="2:25" ht="12.75">
      <c r="B85" s="51"/>
      <c r="C85" s="51"/>
      <c r="D85" s="57" t="s">
        <v>3</v>
      </c>
      <c r="H85" s="1" t="s">
        <v>13</v>
      </c>
      <c r="I85" s="1" t="s">
        <v>28</v>
      </c>
      <c r="J85" s="6" t="s">
        <v>29</v>
      </c>
      <c r="K85" s="6" t="s">
        <v>29</v>
      </c>
      <c r="L85" s="8"/>
      <c r="M85" s="8"/>
      <c r="O85" s="1"/>
      <c r="P85" s="1" t="s">
        <v>23</v>
      </c>
      <c r="Q85" s="6" t="s">
        <v>24</v>
      </c>
      <c r="R85" s="8"/>
      <c r="T85" s="1" t="s">
        <v>33</v>
      </c>
      <c r="U85" s="8"/>
      <c r="X85" s="1" t="s">
        <v>36</v>
      </c>
      <c r="Y85" s="1" t="s">
        <v>36</v>
      </c>
    </row>
    <row r="86" spans="2:25" ht="12.75">
      <c r="B86" s="51"/>
      <c r="C86" s="51"/>
      <c r="D86" s="57" t="s">
        <v>7</v>
      </c>
      <c r="H86" s="1" t="s">
        <v>10</v>
      </c>
      <c r="I86" s="1"/>
      <c r="K86" s="1"/>
      <c r="L86" s="8"/>
      <c r="M86" s="8"/>
      <c r="O86" s="1"/>
      <c r="P86" s="1" t="s">
        <v>10</v>
      </c>
      <c r="R86" s="8"/>
      <c r="T86" s="1" t="s">
        <v>11</v>
      </c>
      <c r="U86" s="8"/>
      <c r="X86" s="1" t="s">
        <v>57</v>
      </c>
      <c r="Y86" s="1" t="s">
        <v>58</v>
      </c>
    </row>
    <row r="87" spans="1:23" ht="12.75">
      <c r="A87" s="2"/>
      <c r="B87" s="53"/>
      <c r="C87" s="53"/>
      <c r="D87" s="58"/>
      <c r="E87" s="2"/>
      <c r="F87" s="2"/>
      <c r="G87" s="2"/>
      <c r="H87" s="2"/>
      <c r="I87" s="19"/>
      <c r="J87" s="19"/>
      <c r="L87" s="19"/>
      <c r="M87" s="19"/>
      <c r="N87" s="19"/>
      <c r="O87" s="19"/>
      <c r="P87" s="19"/>
      <c r="Q87" s="19"/>
      <c r="R87" s="19"/>
      <c r="S87" s="2"/>
      <c r="T87" s="2"/>
      <c r="U87" s="19"/>
      <c r="V87" s="2"/>
      <c r="W87" s="19"/>
    </row>
    <row r="88" spans="1:25" ht="15.75">
      <c r="A88" s="40" t="s">
        <v>59</v>
      </c>
      <c r="B88" s="51" t="s">
        <v>9</v>
      </c>
      <c r="C88" s="52" t="s">
        <v>38</v>
      </c>
      <c r="D88" s="39" t="s">
        <v>39</v>
      </c>
      <c r="E88" s="45">
        <v>11043</v>
      </c>
      <c r="F88" s="46">
        <v>0.981</v>
      </c>
      <c r="G88" s="46">
        <v>58.87</v>
      </c>
      <c r="H88" s="46">
        <v>-1.244</v>
      </c>
      <c r="I88" s="8">
        <f>AVERAGE($G$100:$G$101)</f>
        <v>0.20550000000000002</v>
      </c>
      <c r="J88" s="8">
        <f>AVERAGE(0)</f>
        <v>0</v>
      </c>
      <c r="K88" s="8">
        <f>(G88*H88-(I88*J88))/(G88-I88)</f>
        <v>-1.2483576950285096</v>
      </c>
      <c r="L88" s="8" t="s">
        <v>12</v>
      </c>
      <c r="M88" s="8"/>
      <c r="O88" s="1"/>
      <c r="P88" s="8">
        <f aca="true" t="shared" si="13" ref="P88:P118">K88+$O$119</f>
        <v>-1.4518757150330566</v>
      </c>
      <c r="R88" s="8"/>
      <c r="T88" s="46">
        <v>10.36</v>
      </c>
      <c r="U88" s="8" t="s">
        <v>25</v>
      </c>
      <c r="X88" s="45">
        <v>2753</v>
      </c>
      <c r="Y88" s="45">
        <v>1921</v>
      </c>
    </row>
    <row r="89" spans="1:25" ht="12.75">
      <c r="A89" s="21"/>
      <c r="B89" s="51" t="s">
        <v>9</v>
      </c>
      <c r="C89" s="52" t="s">
        <v>40</v>
      </c>
      <c r="D89" s="39" t="s">
        <v>41</v>
      </c>
      <c r="E89" s="45">
        <v>11044</v>
      </c>
      <c r="F89" s="46">
        <v>3.234</v>
      </c>
      <c r="G89" s="46">
        <v>27.045</v>
      </c>
      <c r="H89" s="46">
        <v>187.273</v>
      </c>
      <c r="I89" s="8">
        <f aca="true" t="shared" si="14" ref="I89:I119">AVERAGE($G$100:$G$101)</f>
        <v>0.20550000000000002</v>
      </c>
      <c r="J89" s="8">
        <f aca="true" t="shared" si="15" ref="J89:J119">AVERAGE(0)</f>
        <v>0</v>
      </c>
      <c r="K89" s="8">
        <f aca="true" t="shared" si="16" ref="K89:K119">(G89*H89-(I89*J89))/(G89-I89)</f>
        <v>188.70687922651314</v>
      </c>
      <c r="L89" s="8"/>
      <c r="M89" s="8"/>
      <c r="O89" s="1"/>
      <c r="P89" s="8">
        <f t="shared" si="13"/>
        <v>188.5033612065086</v>
      </c>
      <c r="Q89" s="8"/>
      <c r="R89" s="8"/>
      <c r="T89" s="46">
        <v>1.4455512</v>
      </c>
      <c r="U89" s="8"/>
      <c r="V89" s="1">
        <f aca="true" t="shared" si="17" ref="V89:V118">$T$88/$U$119</f>
        <v>1.0092590310015392</v>
      </c>
      <c r="W89" s="8">
        <f aca="true" t="shared" si="18" ref="W89:W119">V89*T89</f>
        <v>1.4589356033751122</v>
      </c>
      <c r="X89" s="45">
        <v>1277</v>
      </c>
      <c r="Y89" s="45">
        <v>1060</v>
      </c>
    </row>
    <row r="90" spans="1:25" s="2" customFormat="1" ht="12.75">
      <c r="A90" s="21"/>
      <c r="B90" s="51" t="s">
        <v>9</v>
      </c>
      <c r="C90" s="52" t="s">
        <v>38</v>
      </c>
      <c r="D90" s="39" t="s">
        <v>39</v>
      </c>
      <c r="E90" s="45">
        <v>11045</v>
      </c>
      <c r="F90" s="46">
        <v>0.976</v>
      </c>
      <c r="G90" s="46">
        <v>58.152</v>
      </c>
      <c r="H90" s="46">
        <v>-1.212</v>
      </c>
      <c r="I90" s="8">
        <f t="shared" si="14"/>
        <v>0.20550000000000002</v>
      </c>
      <c r="J90" s="8">
        <f t="shared" si="15"/>
        <v>0</v>
      </c>
      <c r="K90" s="8">
        <f t="shared" si="16"/>
        <v>-1.216298206103906</v>
      </c>
      <c r="L90" s="8" t="s">
        <v>12</v>
      </c>
      <c r="M90" s="8"/>
      <c r="N90" s="8"/>
      <c r="O90" s="1"/>
      <c r="P90" s="8">
        <f t="shared" si="13"/>
        <v>-1.419816226108453</v>
      </c>
      <c r="Q90" s="1"/>
      <c r="R90" s="8"/>
      <c r="S90" s="1"/>
      <c r="T90" s="46">
        <v>10.2861033</v>
      </c>
      <c r="U90" s="8" t="s">
        <v>12</v>
      </c>
      <c r="V90" s="1">
        <f t="shared" si="17"/>
        <v>1.0092590310015392</v>
      </c>
      <c r="W90" s="8">
        <f t="shared" si="18"/>
        <v>10.381342649339736</v>
      </c>
      <c r="X90" s="45">
        <v>2725</v>
      </c>
      <c r="Y90" s="45">
        <v>1902</v>
      </c>
    </row>
    <row r="91" spans="1:25" ht="12.75">
      <c r="A91" s="21"/>
      <c r="B91" s="51" t="s">
        <v>9</v>
      </c>
      <c r="C91" s="52" t="s">
        <v>38</v>
      </c>
      <c r="D91" s="39" t="s">
        <v>42</v>
      </c>
      <c r="E91" s="45">
        <v>11046</v>
      </c>
      <c r="F91" s="46">
        <v>0.332</v>
      </c>
      <c r="G91" s="46">
        <v>55.387</v>
      </c>
      <c r="H91" s="46">
        <v>-15.086</v>
      </c>
      <c r="I91" s="8">
        <f t="shared" si="14"/>
        <v>0.20550000000000002</v>
      </c>
      <c r="J91" s="8">
        <f t="shared" si="15"/>
        <v>0</v>
      </c>
      <c r="K91" s="8">
        <f t="shared" si="16"/>
        <v>-15.142181383253448</v>
      </c>
      <c r="L91" s="8"/>
      <c r="M91" s="8"/>
      <c r="O91" s="1"/>
      <c r="P91" s="8">
        <f t="shared" si="13"/>
        <v>-15.345699403257994</v>
      </c>
      <c r="R91" s="8"/>
      <c r="S91" s="8">
        <v>-15.46</v>
      </c>
      <c r="T91" s="46">
        <v>28.7979352</v>
      </c>
      <c r="U91" s="8"/>
      <c r="V91" s="1">
        <f t="shared" si="17"/>
        <v>1.0092590310015392</v>
      </c>
      <c r="W91" s="8">
        <f t="shared" si="18"/>
        <v>29.064576174797118</v>
      </c>
      <c r="X91" s="45">
        <v>2545</v>
      </c>
      <c r="Y91" s="45">
        <v>1751</v>
      </c>
    </row>
    <row r="92" spans="1:25" ht="12.75">
      <c r="A92" s="21"/>
      <c r="B92" s="51" t="s">
        <v>9</v>
      </c>
      <c r="C92" s="52" t="s">
        <v>40</v>
      </c>
      <c r="D92" s="39" t="s">
        <v>43</v>
      </c>
      <c r="E92" s="45">
        <v>11047</v>
      </c>
      <c r="F92" s="46">
        <v>3.788</v>
      </c>
      <c r="G92" s="46">
        <v>114.693</v>
      </c>
      <c r="H92" s="46">
        <v>12.432</v>
      </c>
      <c r="I92" s="8">
        <f t="shared" si="14"/>
        <v>0.20550000000000002</v>
      </c>
      <c r="J92" s="8">
        <f t="shared" si="15"/>
        <v>0</v>
      </c>
      <c r="K92" s="8">
        <f t="shared" si="16"/>
        <v>12.454314890271863</v>
      </c>
      <c r="L92" s="8"/>
      <c r="M92" s="8"/>
      <c r="O92" s="1"/>
      <c r="P92" s="8">
        <f t="shared" si="13"/>
        <v>12.250796870267317</v>
      </c>
      <c r="R92" s="8"/>
      <c r="T92" s="46">
        <v>5.2277237</v>
      </c>
      <c r="U92" s="8"/>
      <c r="V92" s="1">
        <f t="shared" si="17"/>
        <v>1.0092590310015392</v>
      </c>
      <c r="W92" s="8">
        <f t="shared" si="18"/>
        <v>5.276127355805782</v>
      </c>
      <c r="X92" s="45">
        <v>5815</v>
      </c>
      <c r="Y92" s="45">
        <v>4113</v>
      </c>
    </row>
    <row r="93" spans="1:25" ht="12.75">
      <c r="A93" s="21"/>
      <c r="B93" s="51" t="s">
        <v>9</v>
      </c>
      <c r="C93" s="52" t="s">
        <v>38</v>
      </c>
      <c r="D93" s="39" t="s">
        <v>39</v>
      </c>
      <c r="E93" s="45">
        <v>11048</v>
      </c>
      <c r="F93" s="46">
        <v>1.004</v>
      </c>
      <c r="G93" s="46">
        <v>61.101</v>
      </c>
      <c r="H93" s="46">
        <v>-1.308</v>
      </c>
      <c r="I93" s="8">
        <f t="shared" si="14"/>
        <v>0.20550000000000002</v>
      </c>
      <c r="J93" s="8">
        <f t="shared" si="15"/>
        <v>0</v>
      </c>
      <c r="K93" s="8">
        <f t="shared" si="16"/>
        <v>-1.3124140207404489</v>
      </c>
      <c r="L93" s="8" t="s">
        <v>12</v>
      </c>
      <c r="M93" s="8"/>
      <c r="O93" s="1"/>
      <c r="P93" s="8">
        <f t="shared" si="13"/>
        <v>-1.5159320407449959</v>
      </c>
      <c r="R93" s="8"/>
      <c r="T93" s="46">
        <v>10.5064309</v>
      </c>
      <c r="U93" s="8" t="s">
        <v>12</v>
      </c>
      <c r="V93" s="1">
        <f t="shared" si="17"/>
        <v>1.0092590310015392</v>
      </c>
      <c r="W93" s="8">
        <f t="shared" si="18"/>
        <v>10.60371026941863</v>
      </c>
      <c r="X93" s="45">
        <v>2866</v>
      </c>
      <c r="Y93" s="45">
        <v>1999</v>
      </c>
    </row>
    <row r="94" spans="1:25" ht="12.75">
      <c r="A94" s="21"/>
      <c r="B94" s="51" t="s">
        <v>9</v>
      </c>
      <c r="C94" s="52" t="s">
        <v>40</v>
      </c>
      <c r="D94" s="39" t="s">
        <v>44</v>
      </c>
      <c r="E94" s="45">
        <v>11049</v>
      </c>
      <c r="F94" s="46">
        <v>3.982</v>
      </c>
      <c r="G94" s="46">
        <v>120.085</v>
      </c>
      <c r="H94" s="46">
        <v>34.705</v>
      </c>
      <c r="I94" s="8">
        <f t="shared" si="14"/>
        <v>0.20550000000000002</v>
      </c>
      <c r="J94" s="8">
        <f t="shared" si="15"/>
        <v>0</v>
      </c>
      <c r="K94" s="8">
        <f t="shared" si="16"/>
        <v>34.76449205243598</v>
      </c>
      <c r="L94" s="8"/>
      <c r="M94" s="8"/>
      <c r="O94" s="1"/>
      <c r="P94" s="8">
        <f t="shared" si="13"/>
        <v>34.56097403243144</v>
      </c>
      <c r="R94" s="8"/>
      <c r="T94" s="46">
        <v>5.2076711</v>
      </c>
      <c r="U94" s="8"/>
      <c r="V94" s="1">
        <f t="shared" si="17"/>
        <v>1.0092590310015392</v>
      </c>
      <c r="W94" s="8">
        <f t="shared" si="18"/>
        <v>5.255889088160719</v>
      </c>
      <c r="X94" s="45">
        <v>6353</v>
      </c>
      <c r="Y94" s="45">
        <v>4592</v>
      </c>
    </row>
    <row r="95" spans="1:25" ht="12.75">
      <c r="A95" s="21"/>
      <c r="B95" s="51" t="s">
        <v>9</v>
      </c>
      <c r="C95" s="52" t="s">
        <v>38</v>
      </c>
      <c r="D95" s="39" t="s">
        <v>39</v>
      </c>
      <c r="E95" s="45">
        <v>11050</v>
      </c>
      <c r="F95" s="46">
        <v>1.045</v>
      </c>
      <c r="G95" s="46">
        <v>60.764</v>
      </c>
      <c r="H95" s="46">
        <v>-1.419</v>
      </c>
      <c r="I95" s="8">
        <f t="shared" si="14"/>
        <v>0.20550000000000002</v>
      </c>
      <c r="J95" s="8">
        <f t="shared" si="15"/>
        <v>0</v>
      </c>
      <c r="K95" s="8">
        <f t="shared" si="16"/>
        <v>-1.4238152530198074</v>
      </c>
      <c r="L95" s="8" t="s">
        <v>12</v>
      </c>
      <c r="M95" s="8"/>
      <c r="O95" s="1"/>
      <c r="P95" s="8">
        <f t="shared" si="13"/>
        <v>-1.6273332730243544</v>
      </c>
      <c r="R95" s="8"/>
      <c r="T95" s="46">
        <v>10.0385034</v>
      </c>
      <c r="U95" s="8" t="s">
        <v>12</v>
      </c>
      <c r="V95" s="1">
        <f t="shared" si="17"/>
        <v>1.0092590310015392</v>
      </c>
      <c r="W95" s="8">
        <f t="shared" si="18"/>
        <v>10.131450214189657</v>
      </c>
      <c r="X95" s="45">
        <v>2857</v>
      </c>
      <c r="Y95" s="45">
        <v>1993</v>
      </c>
    </row>
    <row r="96" spans="1:25" ht="12.75">
      <c r="A96" s="21"/>
      <c r="B96" s="51" t="s">
        <v>9</v>
      </c>
      <c r="C96" s="52" t="s">
        <v>40</v>
      </c>
      <c r="D96" s="39" t="s">
        <v>45</v>
      </c>
      <c r="E96" s="45">
        <v>11051</v>
      </c>
      <c r="F96" s="46">
        <v>3.723</v>
      </c>
      <c r="G96" s="46">
        <v>80.315</v>
      </c>
      <c r="H96" s="46">
        <v>34.987</v>
      </c>
      <c r="I96" s="8">
        <f t="shared" si="14"/>
        <v>0.20550000000000002</v>
      </c>
      <c r="J96" s="8">
        <f t="shared" si="15"/>
        <v>0</v>
      </c>
      <c r="K96" s="8">
        <f t="shared" si="16"/>
        <v>35.07675001092255</v>
      </c>
      <c r="L96" s="8"/>
      <c r="M96" s="8"/>
      <c r="O96" s="1"/>
      <c r="P96" s="8">
        <f t="shared" si="13"/>
        <v>34.87323199091801</v>
      </c>
      <c r="R96" s="8"/>
      <c r="T96" s="46">
        <v>3.7252184</v>
      </c>
      <c r="U96" s="8"/>
      <c r="V96" s="1">
        <f t="shared" si="17"/>
        <v>1.0092590310015392</v>
      </c>
      <c r="W96" s="8">
        <f t="shared" si="18"/>
        <v>3.7597103126531044</v>
      </c>
      <c r="X96" s="45">
        <v>3949</v>
      </c>
      <c r="Y96" s="45">
        <v>2854</v>
      </c>
    </row>
    <row r="97" spans="1:25" ht="12.75">
      <c r="A97" s="21"/>
      <c r="B97" s="51" t="s">
        <v>9</v>
      </c>
      <c r="C97" s="52" t="s">
        <v>38</v>
      </c>
      <c r="D97" s="39" t="s">
        <v>39</v>
      </c>
      <c r="E97" s="45">
        <v>11052</v>
      </c>
      <c r="F97" s="46">
        <v>0.995</v>
      </c>
      <c r="G97" s="46">
        <v>59.418</v>
      </c>
      <c r="H97" s="46">
        <v>-1.411</v>
      </c>
      <c r="I97" s="8">
        <f t="shared" si="14"/>
        <v>0.20550000000000002</v>
      </c>
      <c r="J97" s="8">
        <f t="shared" si="15"/>
        <v>0</v>
      </c>
      <c r="K97" s="8">
        <f t="shared" si="16"/>
        <v>-1.4158969474350855</v>
      </c>
      <c r="L97" s="8" t="s">
        <v>12</v>
      </c>
      <c r="M97" s="8"/>
      <c r="O97" s="1"/>
      <c r="P97" s="8">
        <f t="shared" si="13"/>
        <v>-1.6194149674396325</v>
      </c>
      <c r="Q97" s="8"/>
      <c r="R97" s="8"/>
      <c r="T97" s="46">
        <v>10.3093745</v>
      </c>
      <c r="U97" s="8" t="s">
        <v>12</v>
      </c>
      <c r="V97" s="1">
        <f t="shared" si="17"/>
        <v>1.0092590310015392</v>
      </c>
      <c r="W97" s="8">
        <f t="shared" si="18"/>
        <v>10.404829318101978</v>
      </c>
      <c r="X97" s="45">
        <v>2785</v>
      </c>
      <c r="Y97" s="45">
        <v>1943</v>
      </c>
    </row>
    <row r="98" spans="1:25" ht="12.75">
      <c r="A98" s="21"/>
      <c r="B98" s="51" t="s">
        <v>9</v>
      </c>
      <c r="C98" s="52" t="s">
        <v>40</v>
      </c>
      <c r="D98" s="39" t="s">
        <v>46</v>
      </c>
      <c r="E98" s="45">
        <v>11053</v>
      </c>
      <c r="F98" s="46">
        <v>3.023</v>
      </c>
      <c r="G98" s="46">
        <v>85.392</v>
      </c>
      <c r="H98" s="46">
        <v>183.288</v>
      </c>
      <c r="I98" s="8">
        <f t="shared" si="14"/>
        <v>0.20550000000000002</v>
      </c>
      <c r="J98" s="8">
        <f t="shared" si="15"/>
        <v>0</v>
      </c>
      <c r="K98" s="8">
        <f t="shared" si="16"/>
        <v>183.73015555281648</v>
      </c>
      <c r="L98" s="8"/>
      <c r="M98" s="8"/>
      <c r="O98" s="1"/>
      <c r="P98" s="8">
        <f t="shared" si="13"/>
        <v>183.52663753281195</v>
      </c>
      <c r="R98" s="8"/>
      <c r="T98" s="46">
        <v>4.8828746</v>
      </c>
      <c r="U98" s="8"/>
      <c r="V98" s="1">
        <f t="shared" si="17"/>
        <v>1.0092590310015392</v>
      </c>
      <c r="W98" s="8">
        <f t="shared" si="18"/>
        <v>4.928085287298028</v>
      </c>
      <c r="X98" s="45">
        <v>4387</v>
      </c>
      <c r="Y98" s="45">
        <v>3627</v>
      </c>
    </row>
    <row r="99" spans="1:25" ht="12.75">
      <c r="A99" s="21"/>
      <c r="B99" s="51" t="s">
        <v>9</v>
      </c>
      <c r="C99" s="52" t="s">
        <v>38</v>
      </c>
      <c r="D99" s="39" t="s">
        <v>39</v>
      </c>
      <c r="E99" s="45">
        <v>11054</v>
      </c>
      <c r="F99" s="46">
        <v>1.015</v>
      </c>
      <c r="G99" s="46">
        <v>60.758</v>
      </c>
      <c r="H99" s="46">
        <v>-1.311</v>
      </c>
      <c r="I99" s="8">
        <f t="shared" si="14"/>
        <v>0.20550000000000002</v>
      </c>
      <c r="J99" s="8">
        <f t="shared" si="15"/>
        <v>0</v>
      </c>
      <c r="K99" s="8">
        <f t="shared" si="16"/>
        <v>-1.3154492052351265</v>
      </c>
      <c r="L99" s="8" t="s">
        <v>12</v>
      </c>
      <c r="M99" s="8"/>
      <c r="O99" s="1"/>
      <c r="P99" s="8">
        <f t="shared" si="13"/>
        <v>-1.5189672252396735</v>
      </c>
      <c r="R99" s="8"/>
      <c r="T99" s="46">
        <v>10.334082</v>
      </c>
      <c r="U99" s="8" t="s">
        <v>12</v>
      </c>
      <c r="V99" s="1">
        <f t="shared" si="17"/>
        <v>1.0092590310015392</v>
      </c>
      <c r="W99" s="8">
        <f t="shared" si="18"/>
        <v>10.429765585610449</v>
      </c>
      <c r="X99" s="45">
        <v>2851</v>
      </c>
      <c r="Y99" s="45">
        <v>1989</v>
      </c>
    </row>
    <row r="100" spans="1:25" ht="12.75">
      <c r="A100" s="21"/>
      <c r="B100" s="51" t="s">
        <v>9</v>
      </c>
      <c r="C100" s="52" t="s">
        <v>38</v>
      </c>
      <c r="D100" s="39" t="s">
        <v>28</v>
      </c>
      <c r="E100" s="45">
        <v>11055</v>
      </c>
      <c r="F100" s="46">
        <v>0</v>
      </c>
      <c r="G100" s="46">
        <v>0.21</v>
      </c>
      <c r="H100" s="46">
        <v>0.831</v>
      </c>
      <c r="L100" s="8"/>
      <c r="M100" s="8"/>
      <c r="O100" s="1"/>
      <c r="Q100" s="8"/>
      <c r="R100" s="8"/>
      <c r="T100" s="46">
        <v>0</v>
      </c>
      <c r="U100" s="8"/>
      <c r="X100" s="45">
        <v>8</v>
      </c>
      <c r="Y100" s="45">
        <v>6</v>
      </c>
    </row>
    <row r="101" spans="1:25" ht="12.75">
      <c r="A101" s="21"/>
      <c r="B101" s="51" t="s">
        <v>9</v>
      </c>
      <c r="C101" s="52" t="s">
        <v>38</v>
      </c>
      <c r="D101" s="39" t="s">
        <v>28</v>
      </c>
      <c r="E101" s="45">
        <v>11056</v>
      </c>
      <c r="F101" s="46">
        <v>0</v>
      </c>
      <c r="G101" s="46">
        <v>0.201</v>
      </c>
      <c r="H101" s="46">
        <v>12.908</v>
      </c>
      <c r="L101" s="8"/>
      <c r="M101" s="8"/>
      <c r="O101" s="1"/>
      <c r="R101" s="8"/>
      <c r="T101" s="46">
        <v>0</v>
      </c>
      <c r="U101" s="8"/>
      <c r="X101" s="45">
        <v>8</v>
      </c>
      <c r="Y101" s="45">
        <v>6</v>
      </c>
    </row>
    <row r="102" spans="1:25" ht="12.75">
      <c r="A102" s="21"/>
      <c r="B102" s="51" t="s">
        <v>9</v>
      </c>
      <c r="C102" s="52" t="s">
        <v>38</v>
      </c>
      <c r="D102" s="39" t="s">
        <v>39</v>
      </c>
      <c r="E102" s="45">
        <v>11057</v>
      </c>
      <c r="F102" s="46">
        <v>1.018</v>
      </c>
      <c r="G102" s="46">
        <v>60.911</v>
      </c>
      <c r="H102" s="46">
        <v>-1.094</v>
      </c>
      <c r="I102" s="8">
        <f t="shared" si="14"/>
        <v>0.20550000000000002</v>
      </c>
      <c r="J102" s="8">
        <f t="shared" si="15"/>
        <v>0</v>
      </c>
      <c r="K102" s="8">
        <f t="shared" si="16"/>
        <v>-1.0977034041396578</v>
      </c>
      <c r="L102" s="8" t="s">
        <v>12</v>
      </c>
      <c r="M102" s="8"/>
      <c r="P102" s="8">
        <f t="shared" si="13"/>
        <v>-1.3012214241442048</v>
      </c>
      <c r="Q102" s="8"/>
      <c r="R102" s="8"/>
      <c r="T102" s="46">
        <v>10.3296768</v>
      </c>
      <c r="U102" s="8" t="s">
        <v>12</v>
      </c>
      <c r="V102" s="1">
        <f t="shared" si="17"/>
        <v>1.0092590310015392</v>
      </c>
      <c r="W102" s="8">
        <f t="shared" si="18"/>
        <v>10.42531959772708</v>
      </c>
      <c r="X102" s="45">
        <v>2863</v>
      </c>
      <c r="Y102" s="45">
        <v>1998</v>
      </c>
    </row>
    <row r="103" spans="1:25" ht="12.75">
      <c r="A103" s="21"/>
      <c r="B103" s="51" t="s">
        <v>9</v>
      </c>
      <c r="C103" s="52" t="s">
        <v>38</v>
      </c>
      <c r="D103" s="39" t="s">
        <v>39</v>
      </c>
      <c r="E103" s="45">
        <v>11058</v>
      </c>
      <c r="F103" s="46">
        <v>1.014</v>
      </c>
      <c r="G103" s="46">
        <v>59.979</v>
      </c>
      <c r="H103" s="46">
        <v>-1.242</v>
      </c>
      <c r="I103" s="8">
        <f t="shared" si="14"/>
        <v>0.20550000000000002</v>
      </c>
      <c r="J103" s="8">
        <f t="shared" si="15"/>
        <v>0</v>
      </c>
      <c r="K103" s="8">
        <f t="shared" si="16"/>
        <v>-1.2462699691334789</v>
      </c>
      <c r="L103" s="8" t="s">
        <v>12</v>
      </c>
      <c r="M103" s="8"/>
      <c r="P103" s="8">
        <f t="shared" si="13"/>
        <v>-1.4497879891380259</v>
      </c>
      <c r="Q103" s="8"/>
      <c r="R103" s="8"/>
      <c r="T103" s="46">
        <v>10.2117828</v>
      </c>
      <c r="U103" s="8" t="s">
        <v>12</v>
      </c>
      <c r="V103" s="1">
        <f t="shared" si="17"/>
        <v>1.0092590310015392</v>
      </c>
      <c r="W103" s="8">
        <f t="shared" si="18"/>
        <v>10.306334013526184</v>
      </c>
      <c r="X103" s="45">
        <v>2819</v>
      </c>
      <c r="Y103" s="45">
        <v>1967</v>
      </c>
    </row>
    <row r="104" spans="1:25" ht="12.75">
      <c r="A104" s="21"/>
      <c r="B104" s="51" t="s">
        <v>9</v>
      </c>
      <c r="C104" s="52" t="s">
        <v>40</v>
      </c>
      <c r="D104" s="39" t="s">
        <v>47</v>
      </c>
      <c r="E104" s="45">
        <v>11059</v>
      </c>
      <c r="F104" s="46">
        <v>3.467</v>
      </c>
      <c r="G104" s="46">
        <v>45.909</v>
      </c>
      <c r="H104" s="46">
        <v>177.591</v>
      </c>
      <c r="I104" s="8">
        <f t="shared" si="14"/>
        <v>0.20550000000000002</v>
      </c>
      <c r="J104" s="8">
        <f t="shared" si="15"/>
        <v>0</v>
      </c>
      <c r="K104" s="8">
        <f t="shared" si="16"/>
        <v>178.3895154419246</v>
      </c>
      <c r="L104" s="8"/>
      <c r="M104" s="8"/>
      <c r="O104" s="1"/>
      <c r="P104" s="8">
        <f t="shared" si="13"/>
        <v>178.18599742192006</v>
      </c>
      <c r="R104" s="8"/>
      <c r="T104" s="46">
        <v>2.2888663</v>
      </c>
      <c r="U104" s="8"/>
      <c r="V104" s="1">
        <f t="shared" si="17"/>
        <v>1.0092590310015392</v>
      </c>
      <c r="W104" s="8">
        <f t="shared" si="18"/>
        <v>2.3100589840300785</v>
      </c>
      <c r="X104" s="45">
        <v>2273</v>
      </c>
      <c r="Y104" s="45">
        <v>1871</v>
      </c>
    </row>
    <row r="105" spans="1:25" ht="12.75">
      <c r="A105" s="21"/>
      <c r="B105" s="51" t="s">
        <v>9</v>
      </c>
      <c r="C105" s="52" t="s">
        <v>38</v>
      </c>
      <c r="D105" s="39" t="s">
        <v>39</v>
      </c>
      <c r="E105" s="45">
        <v>11060</v>
      </c>
      <c r="F105" s="46">
        <v>1.038</v>
      </c>
      <c r="G105" s="46">
        <v>61.571</v>
      </c>
      <c r="H105" s="46">
        <v>-1.427</v>
      </c>
      <c r="I105" s="8">
        <f t="shared" si="14"/>
        <v>0.20550000000000002</v>
      </c>
      <c r="J105" s="8">
        <f t="shared" si="15"/>
        <v>0</v>
      </c>
      <c r="K105" s="8">
        <f t="shared" si="16"/>
        <v>-1.4317787193129692</v>
      </c>
      <c r="L105" s="8" t="s">
        <v>12</v>
      </c>
      <c r="M105" s="8"/>
      <c r="O105" s="1"/>
      <c r="P105" s="8">
        <f t="shared" si="13"/>
        <v>-1.6352967393175162</v>
      </c>
      <c r="R105" s="8"/>
      <c r="T105" s="46">
        <v>10.2404196</v>
      </c>
      <c r="U105" s="8" t="s">
        <v>12</v>
      </c>
      <c r="V105" s="1">
        <f t="shared" si="17"/>
        <v>1.0092590310015392</v>
      </c>
      <c r="W105" s="8">
        <f t="shared" si="18"/>
        <v>10.33523596254517</v>
      </c>
      <c r="X105" s="45">
        <v>2889</v>
      </c>
      <c r="Y105" s="45">
        <v>2016</v>
      </c>
    </row>
    <row r="106" spans="1:25" ht="12.75">
      <c r="A106" s="21"/>
      <c r="B106" s="51" t="s">
        <v>9</v>
      </c>
      <c r="C106" s="52" t="s">
        <v>40</v>
      </c>
      <c r="D106" s="39" t="s">
        <v>48</v>
      </c>
      <c r="E106" s="45">
        <v>11061</v>
      </c>
      <c r="F106" s="46">
        <v>3.564</v>
      </c>
      <c r="G106" s="46">
        <v>98.269</v>
      </c>
      <c r="H106" s="46">
        <v>50.987</v>
      </c>
      <c r="I106" s="8">
        <f t="shared" si="14"/>
        <v>0.20550000000000002</v>
      </c>
      <c r="J106" s="8">
        <f t="shared" si="15"/>
        <v>0</v>
      </c>
      <c r="K106" s="8">
        <f t="shared" si="16"/>
        <v>51.09384738460283</v>
      </c>
      <c r="L106" s="8"/>
      <c r="M106" s="8"/>
      <c r="O106" s="1"/>
      <c r="P106" s="8">
        <f t="shared" si="13"/>
        <v>50.89032936459829</v>
      </c>
      <c r="R106" s="8"/>
      <c r="T106" s="46">
        <v>4.7619189</v>
      </c>
      <c r="U106" s="8"/>
      <c r="V106" s="1">
        <f t="shared" si="17"/>
        <v>1.0092590310015392</v>
      </c>
      <c r="W106" s="8">
        <f t="shared" si="18"/>
        <v>4.806009654721916</v>
      </c>
      <c r="X106" s="45">
        <v>4888</v>
      </c>
      <c r="Y106" s="45">
        <v>3589</v>
      </c>
    </row>
    <row r="107" spans="1:25" ht="12.75">
      <c r="A107" s="21"/>
      <c r="B107" s="51" t="s">
        <v>9</v>
      </c>
      <c r="C107" s="52" t="s">
        <v>38</v>
      </c>
      <c r="D107" s="39" t="s">
        <v>39</v>
      </c>
      <c r="E107" s="45">
        <v>11062</v>
      </c>
      <c r="F107" s="46">
        <v>1.086</v>
      </c>
      <c r="G107" s="46">
        <v>54.857</v>
      </c>
      <c r="H107" s="46">
        <v>-1.247</v>
      </c>
      <c r="I107" s="8">
        <f t="shared" si="14"/>
        <v>0.20550000000000002</v>
      </c>
      <c r="J107" s="8">
        <f t="shared" si="15"/>
        <v>0</v>
      </c>
      <c r="K107" s="8">
        <f t="shared" si="16"/>
        <v>-1.2516889563872906</v>
      </c>
      <c r="L107" s="8" t="s">
        <v>12</v>
      </c>
      <c r="M107" s="8"/>
      <c r="O107" s="1"/>
      <c r="P107" s="8">
        <f t="shared" si="13"/>
        <v>-1.4552069763918376</v>
      </c>
      <c r="R107" s="8"/>
      <c r="T107" s="46">
        <v>8.7204266</v>
      </c>
      <c r="U107" s="8"/>
      <c r="V107" s="1">
        <f t="shared" si="17"/>
        <v>1.0092590310015392</v>
      </c>
      <c r="W107" s="8">
        <f t="shared" si="18"/>
        <v>8.801169300236047</v>
      </c>
      <c r="X107" s="45">
        <v>2575</v>
      </c>
      <c r="Y107" s="45">
        <v>1797</v>
      </c>
    </row>
    <row r="108" spans="1:25" ht="12.75">
      <c r="A108" s="21"/>
      <c r="B108" s="51" t="s">
        <v>9</v>
      </c>
      <c r="C108" s="52" t="s">
        <v>40</v>
      </c>
      <c r="D108" s="39" t="s">
        <v>49</v>
      </c>
      <c r="E108" s="45">
        <v>11063</v>
      </c>
      <c r="F108" s="46">
        <v>3.002</v>
      </c>
      <c r="G108" s="46">
        <v>53.299</v>
      </c>
      <c r="H108" s="46">
        <v>405.908</v>
      </c>
      <c r="I108" s="8">
        <f t="shared" si="14"/>
        <v>0.20550000000000002</v>
      </c>
      <c r="J108" s="8">
        <f t="shared" si="15"/>
        <v>0</v>
      </c>
      <c r="K108" s="8">
        <f t="shared" si="16"/>
        <v>407.4790792093194</v>
      </c>
      <c r="L108" s="8"/>
      <c r="M108" s="8"/>
      <c r="O108" s="1"/>
      <c r="P108" s="8">
        <f t="shared" si="13"/>
        <v>407.2755611893149</v>
      </c>
      <c r="Q108" s="8"/>
      <c r="R108" s="8"/>
      <c r="T108" s="46">
        <v>3.0737702</v>
      </c>
      <c r="U108" s="8"/>
      <c r="V108" s="1">
        <f t="shared" si="17"/>
        <v>1.0092590310015392</v>
      </c>
      <c r="W108" s="8">
        <f t="shared" si="18"/>
        <v>3.102230333573407</v>
      </c>
      <c r="X108" s="45">
        <v>2596</v>
      </c>
      <c r="Y108" s="45">
        <v>2554</v>
      </c>
    </row>
    <row r="109" spans="1:25" ht="12.75">
      <c r="A109" s="21"/>
      <c r="B109" s="51" t="s">
        <v>9</v>
      </c>
      <c r="C109" s="52" t="s">
        <v>38</v>
      </c>
      <c r="D109" s="39" t="s">
        <v>39</v>
      </c>
      <c r="E109" s="45">
        <v>11064</v>
      </c>
      <c r="F109" s="46">
        <v>0.96</v>
      </c>
      <c r="G109" s="46">
        <v>57.392</v>
      </c>
      <c r="H109" s="46">
        <v>-1.384</v>
      </c>
      <c r="I109" s="8">
        <f t="shared" si="14"/>
        <v>0.20550000000000002</v>
      </c>
      <c r="J109" s="8">
        <f t="shared" si="15"/>
        <v>0</v>
      </c>
      <c r="K109" s="8">
        <f t="shared" si="16"/>
        <v>-1.3889734115569232</v>
      </c>
      <c r="L109" s="8" t="s">
        <v>12</v>
      </c>
      <c r="M109" s="8"/>
      <c r="O109" s="1"/>
      <c r="P109" s="8">
        <f t="shared" si="13"/>
        <v>-1.5924914315614702</v>
      </c>
      <c r="R109" s="8"/>
      <c r="T109" s="46">
        <v>10.3209363</v>
      </c>
      <c r="U109" s="8" t="s">
        <v>12</v>
      </c>
      <c r="V109" s="1">
        <f t="shared" si="17"/>
        <v>1.0092590310015392</v>
      </c>
      <c r="W109" s="8">
        <f t="shared" si="18"/>
        <v>10.416498169166612</v>
      </c>
      <c r="X109" s="45">
        <v>2687</v>
      </c>
      <c r="Y109" s="45">
        <v>1874</v>
      </c>
    </row>
    <row r="110" spans="1:25" ht="12.75">
      <c r="A110" s="21"/>
      <c r="B110" s="51" t="s">
        <v>9</v>
      </c>
      <c r="C110" s="52" t="s">
        <v>40</v>
      </c>
      <c r="D110" s="39" t="s">
        <v>50</v>
      </c>
      <c r="E110" s="45">
        <v>11065</v>
      </c>
      <c r="F110" s="46">
        <v>3.563</v>
      </c>
      <c r="G110" s="46">
        <v>40.868</v>
      </c>
      <c r="H110" s="46">
        <v>80.943</v>
      </c>
      <c r="I110" s="8">
        <f t="shared" si="14"/>
        <v>0.20550000000000002</v>
      </c>
      <c r="J110" s="8">
        <f t="shared" si="15"/>
        <v>0</v>
      </c>
      <c r="K110" s="8">
        <f t="shared" si="16"/>
        <v>81.3520694497387</v>
      </c>
      <c r="L110" s="8"/>
      <c r="M110" s="8"/>
      <c r="O110" s="1"/>
      <c r="P110" s="8">
        <f t="shared" si="13"/>
        <v>81.14855142973416</v>
      </c>
      <c r="R110" s="8"/>
      <c r="T110" s="46">
        <v>1.9812814</v>
      </c>
      <c r="U110" s="8"/>
      <c r="V110" s="1">
        <f t="shared" si="17"/>
        <v>1.0092590310015392</v>
      </c>
      <c r="W110" s="8">
        <f t="shared" si="18"/>
        <v>1.9996261459053732</v>
      </c>
      <c r="X110" s="45">
        <v>1990</v>
      </c>
      <c r="Y110" s="45">
        <v>1503</v>
      </c>
    </row>
    <row r="111" spans="1:25" ht="12.75">
      <c r="A111" s="21"/>
      <c r="B111" s="51" t="s">
        <v>9</v>
      </c>
      <c r="C111" s="52" t="s">
        <v>38</v>
      </c>
      <c r="D111" s="39" t="s">
        <v>39</v>
      </c>
      <c r="E111" s="45">
        <v>11066</v>
      </c>
      <c r="F111" s="46">
        <v>0.993</v>
      </c>
      <c r="G111" s="46">
        <v>58.7</v>
      </c>
      <c r="H111" s="46">
        <v>-1.303</v>
      </c>
      <c r="I111" s="8">
        <f t="shared" si="14"/>
        <v>0.20550000000000002</v>
      </c>
      <c r="J111" s="8">
        <f t="shared" si="15"/>
        <v>0</v>
      </c>
      <c r="K111" s="8">
        <f t="shared" si="16"/>
        <v>-1.3075776355041926</v>
      </c>
      <c r="L111" s="8" t="s">
        <v>12</v>
      </c>
      <c r="M111" s="8"/>
      <c r="O111" s="1"/>
      <c r="P111" s="8">
        <f t="shared" si="13"/>
        <v>-1.5110956555087396</v>
      </c>
      <c r="Q111" s="8"/>
      <c r="R111" s="8"/>
      <c r="T111" s="46">
        <v>10.2053873</v>
      </c>
      <c r="U111" s="8" t="s">
        <v>12</v>
      </c>
      <c r="V111" s="1">
        <f t="shared" si="17"/>
        <v>1.0092590310015392</v>
      </c>
      <c r="W111" s="8">
        <f t="shared" si="18"/>
        <v>10.299879297393415</v>
      </c>
      <c r="X111" s="45">
        <v>2763</v>
      </c>
      <c r="Y111" s="45">
        <v>1928</v>
      </c>
    </row>
    <row r="112" spans="1:25" ht="12.75">
      <c r="A112" s="21"/>
      <c r="B112" s="51" t="s">
        <v>9</v>
      </c>
      <c r="C112" s="52" t="s">
        <v>40</v>
      </c>
      <c r="D112" s="39" t="s">
        <v>51</v>
      </c>
      <c r="E112" s="45">
        <v>11067</v>
      </c>
      <c r="F112" s="46">
        <v>3.295</v>
      </c>
      <c r="G112" s="46">
        <v>136.425</v>
      </c>
      <c r="H112" s="46">
        <v>46.378</v>
      </c>
      <c r="I112" s="8">
        <f t="shared" si="14"/>
        <v>0.20550000000000002</v>
      </c>
      <c r="J112" s="8">
        <f t="shared" si="15"/>
        <v>0</v>
      </c>
      <c r="K112" s="8">
        <f t="shared" si="16"/>
        <v>46.44796559963882</v>
      </c>
      <c r="L112" s="8"/>
      <c r="M112" s="8"/>
      <c r="O112" s="1"/>
      <c r="P112" s="8">
        <f t="shared" si="13"/>
        <v>46.244447579634276</v>
      </c>
      <c r="R112" s="8"/>
      <c r="T112" s="46">
        <v>7.1504002</v>
      </c>
      <c r="U112" s="8"/>
      <c r="V112" s="1">
        <f t="shared" si="17"/>
        <v>1.0092590310015392</v>
      </c>
      <c r="W112" s="8">
        <f t="shared" si="18"/>
        <v>7.216605977125212</v>
      </c>
      <c r="X112" s="45">
        <v>7196</v>
      </c>
      <c r="Y112" s="45">
        <v>5259</v>
      </c>
    </row>
    <row r="113" spans="1:25" ht="12.75">
      <c r="A113" s="21"/>
      <c r="B113" s="51" t="s">
        <v>9</v>
      </c>
      <c r="C113" s="52" t="s">
        <v>38</v>
      </c>
      <c r="D113" s="39" t="s">
        <v>39</v>
      </c>
      <c r="E113" s="45">
        <v>11068</v>
      </c>
      <c r="F113" s="46">
        <v>1.09</v>
      </c>
      <c r="G113" s="46">
        <v>65.139</v>
      </c>
      <c r="H113" s="46">
        <v>-1.39</v>
      </c>
      <c r="I113" s="8">
        <f t="shared" si="14"/>
        <v>0.20550000000000002</v>
      </c>
      <c r="J113" s="8">
        <f t="shared" si="15"/>
        <v>0</v>
      </c>
      <c r="K113" s="8">
        <f t="shared" si="16"/>
        <v>-1.3943990390168401</v>
      </c>
      <c r="L113" s="8" t="s">
        <v>12</v>
      </c>
      <c r="M113" s="8"/>
      <c r="O113" s="1"/>
      <c r="P113" s="8">
        <f t="shared" si="13"/>
        <v>-1.5979170590213871</v>
      </c>
      <c r="R113" s="8"/>
      <c r="T113" s="46">
        <v>10.3169928</v>
      </c>
      <c r="U113" s="8" t="s">
        <v>12</v>
      </c>
      <c r="V113" s="1">
        <f t="shared" si="17"/>
        <v>1.0092590310015392</v>
      </c>
      <c r="W113" s="8">
        <f t="shared" si="18"/>
        <v>10.412518156177857</v>
      </c>
      <c r="X113" s="45">
        <v>3040</v>
      </c>
      <c r="Y113" s="45">
        <v>2121</v>
      </c>
    </row>
    <row r="114" spans="1:25" ht="12.75">
      <c r="A114" s="21"/>
      <c r="B114" s="51" t="s">
        <v>9</v>
      </c>
      <c r="C114" s="52" t="s">
        <v>52</v>
      </c>
      <c r="D114" s="39" t="s">
        <v>53</v>
      </c>
      <c r="E114" s="45">
        <v>11069</v>
      </c>
      <c r="F114" s="46">
        <v>3.5</v>
      </c>
      <c r="G114" s="46">
        <v>88.246</v>
      </c>
      <c r="H114" s="46">
        <v>414.077</v>
      </c>
      <c r="I114" s="8">
        <f t="shared" si="14"/>
        <v>0.20550000000000002</v>
      </c>
      <c r="J114" s="8">
        <f t="shared" si="15"/>
        <v>0</v>
      </c>
      <c r="K114" s="8">
        <f t="shared" si="16"/>
        <v>415.0435190849666</v>
      </c>
      <c r="L114" s="8"/>
      <c r="M114" s="8"/>
      <c r="O114" s="1"/>
      <c r="P114" s="8">
        <f t="shared" si="13"/>
        <v>414.84000106496205</v>
      </c>
      <c r="Q114" s="8"/>
      <c r="R114" s="8"/>
      <c r="T114" s="46">
        <v>4.3654043</v>
      </c>
      <c r="U114" s="8"/>
      <c r="V114" s="1">
        <f t="shared" si="17"/>
        <v>1.0092590310015392</v>
      </c>
      <c r="W114" s="8">
        <f t="shared" si="18"/>
        <v>4.405823713747952</v>
      </c>
      <c r="X114" s="45">
        <v>4590</v>
      </c>
      <c r="Y114" s="45">
        <v>4537</v>
      </c>
    </row>
    <row r="115" spans="1:25" ht="12.75">
      <c r="A115" s="21"/>
      <c r="B115" s="51" t="s">
        <v>9</v>
      </c>
      <c r="C115" s="52" t="s">
        <v>38</v>
      </c>
      <c r="D115" s="39" t="s">
        <v>39</v>
      </c>
      <c r="E115" s="45">
        <v>11070</v>
      </c>
      <c r="F115" s="46">
        <v>1.058</v>
      </c>
      <c r="G115" s="46">
        <v>63.005</v>
      </c>
      <c r="H115" s="46">
        <v>-1.246</v>
      </c>
      <c r="I115" s="8">
        <f t="shared" si="14"/>
        <v>0.20550000000000002</v>
      </c>
      <c r="J115" s="8">
        <f t="shared" si="15"/>
        <v>0</v>
      </c>
      <c r="K115" s="8">
        <f t="shared" si="16"/>
        <v>-1.2500773095327193</v>
      </c>
      <c r="L115" s="8" t="s">
        <v>12</v>
      </c>
      <c r="M115" s="8"/>
      <c r="P115" s="8">
        <f t="shared" si="13"/>
        <v>-1.4535953295372663</v>
      </c>
      <c r="Q115" s="8"/>
      <c r="S115" s="8"/>
      <c r="T115" s="46">
        <v>10.2808719</v>
      </c>
      <c r="U115" s="8" t="s">
        <v>12</v>
      </c>
      <c r="V115" s="1">
        <f t="shared" si="17"/>
        <v>1.0092590310015392</v>
      </c>
      <c r="W115" s="8">
        <f t="shared" si="18"/>
        <v>10.376062811644953</v>
      </c>
      <c r="X115" s="45">
        <v>2946</v>
      </c>
      <c r="Y115" s="45">
        <v>2055</v>
      </c>
    </row>
    <row r="116" spans="1:25" ht="12.75">
      <c r="A116" s="21"/>
      <c r="B116" s="51" t="s">
        <v>9</v>
      </c>
      <c r="C116" s="52" t="s">
        <v>52</v>
      </c>
      <c r="D116" s="39" t="s">
        <v>54</v>
      </c>
      <c r="E116" s="45">
        <v>11071</v>
      </c>
      <c r="F116" s="46">
        <v>3.544</v>
      </c>
      <c r="G116" s="46">
        <v>66.109</v>
      </c>
      <c r="H116" s="46">
        <v>143.092</v>
      </c>
      <c r="I116" s="8">
        <f t="shared" si="14"/>
        <v>0.20550000000000002</v>
      </c>
      <c r="J116" s="8">
        <f t="shared" si="15"/>
        <v>0</v>
      </c>
      <c r="K116" s="8">
        <f t="shared" si="16"/>
        <v>143.53818883670823</v>
      </c>
      <c r="L116" s="8"/>
      <c r="M116" s="8"/>
      <c r="O116" s="1"/>
      <c r="P116" s="8">
        <f t="shared" si="13"/>
        <v>143.3346708167037</v>
      </c>
      <c r="R116" s="8"/>
      <c r="T116" s="46">
        <v>3.2236072</v>
      </c>
      <c r="U116" s="8"/>
      <c r="V116" s="1">
        <f t="shared" si="17"/>
        <v>1.0092590310015392</v>
      </c>
      <c r="W116" s="8">
        <f t="shared" si="18"/>
        <v>3.2534546790015852</v>
      </c>
      <c r="X116" s="45">
        <v>3206</v>
      </c>
      <c r="Y116" s="45">
        <v>2561</v>
      </c>
    </row>
    <row r="117" spans="1:25" ht="12.75">
      <c r="A117" s="21"/>
      <c r="B117" s="51" t="s">
        <v>9</v>
      </c>
      <c r="C117" s="52" t="s">
        <v>38</v>
      </c>
      <c r="D117" s="39" t="s">
        <v>39</v>
      </c>
      <c r="E117" s="45">
        <v>11072</v>
      </c>
      <c r="F117" s="46">
        <v>1.027</v>
      </c>
      <c r="G117" s="46">
        <v>60.871</v>
      </c>
      <c r="H117" s="46">
        <v>-1.25</v>
      </c>
      <c r="I117" s="8">
        <f t="shared" si="14"/>
        <v>0.20550000000000002</v>
      </c>
      <c r="J117" s="8">
        <f t="shared" si="15"/>
        <v>0</v>
      </c>
      <c r="K117" s="8">
        <f t="shared" si="16"/>
        <v>-1.2542342847252557</v>
      </c>
      <c r="L117" s="8" t="s">
        <v>12</v>
      </c>
      <c r="M117" s="8"/>
      <c r="O117" s="1"/>
      <c r="P117" s="8">
        <f t="shared" si="13"/>
        <v>-1.4577523047298027</v>
      </c>
      <c r="R117" s="8"/>
      <c r="T117" s="46">
        <v>10.2323924</v>
      </c>
      <c r="U117" s="8" t="s">
        <v>12</v>
      </c>
      <c r="V117" s="1">
        <f t="shared" si="17"/>
        <v>1.0092590310015392</v>
      </c>
      <c r="W117" s="8">
        <f t="shared" si="18"/>
        <v>10.327134438451514</v>
      </c>
      <c r="X117" s="45">
        <v>2845</v>
      </c>
      <c r="Y117" s="45">
        <v>1985</v>
      </c>
    </row>
    <row r="118" spans="1:25" ht="12.75">
      <c r="A118" s="21"/>
      <c r="B118" s="51" t="s">
        <v>9</v>
      </c>
      <c r="C118" s="52" t="s">
        <v>52</v>
      </c>
      <c r="D118" s="39" t="s">
        <v>51</v>
      </c>
      <c r="E118" s="45">
        <v>11073</v>
      </c>
      <c r="F118" s="46">
        <v>3.767</v>
      </c>
      <c r="G118" s="46">
        <v>151.567</v>
      </c>
      <c r="H118" s="46">
        <v>81.955</v>
      </c>
      <c r="I118" s="8">
        <f t="shared" si="14"/>
        <v>0.20550000000000002</v>
      </c>
      <c r="J118" s="8">
        <f t="shared" si="15"/>
        <v>0</v>
      </c>
      <c r="K118" s="8">
        <f t="shared" si="16"/>
        <v>82.06626840378829</v>
      </c>
      <c r="L118" s="8"/>
      <c r="M118" s="8"/>
      <c r="O118" s="1"/>
      <c r="P118" s="8">
        <f t="shared" si="13"/>
        <v>81.86275038378373</v>
      </c>
      <c r="R118" s="8"/>
      <c r="T118" s="46">
        <v>6.9504298</v>
      </c>
      <c r="U118" s="8"/>
      <c r="V118" s="1">
        <f t="shared" si="17"/>
        <v>1.0092590310015392</v>
      </c>
      <c r="W118" s="8">
        <f t="shared" si="18"/>
        <v>7.014784044992222</v>
      </c>
      <c r="X118" s="45">
        <v>8082</v>
      </c>
      <c r="Y118" s="45">
        <v>6108</v>
      </c>
    </row>
    <row r="119" spans="1:25" ht="12.75">
      <c r="A119" s="21"/>
      <c r="B119" s="51" t="s">
        <v>9</v>
      </c>
      <c r="C119" s="52" t="s">
        <v>38</v>
      </c>
      <c r="D119" s="39" t="s">
        <v>39</v>
      </c>
      <c r="E119" s="45">
        <v>11074</v>
      </c>
      <c r="F119" s="46">
        <v>0.992</v>
      </c>
      <c r="G119" s="46">
        <v>58.015</v>
      </c>
      <c r="H119" s="46">
        <v>-1.344</v>
      </c>
      <c r="I119" s="8">
        <f t="shared" si="14"/>
        <v>0.20550000000000002</v>
      </c>
      <c r="J119" s="8">
        <f t="shared" si="15"/>
        <v>0</v>
      </c>
      <c r="K119" s="8">
        <f t="shared" si="16"/>
        <v>-1.3487776230550343</v>
      </c>
      <c r="L119" s="8" t="s">
        <v>12</v>
      </c>
      <c r="M119" s="8">
        <f>AVERAGE(K88,K99,K102:K103,K119,K90,K93,K95,K97,K105,K107,K109,K111,K113,K115,K117)</f>
        <v>-1.306481979995453</v>
      </c>
      <c r="N119" s="8">
        <v>-1.51</v>
      </c>
      <c r="O119" s="8">
        <f>N119-M119</f>
        <v>-0.203518020004547</v>
      </c>
      <c r="P119" s="8">
        <f>K119+$O$119</f>
        <v>-1.5522956430595813</v>
      </c>
      <c r="Q119" s="8">
        <f>AVERAGE(P88,P99,P102:P103,P119,P90,P93,P95,P97,P105,P107,P109,P111,P113,P115,P117)</f>
        <v>-1.51</v>
      </c>
      <c r="R119" s="8">
        <f>STDEVA(P88,P99,P102:P103,P119,P90,P93,P95,P97,P105,P107,P109,P111,P113,P115,P117)</f>
        <v>0.09147570975240811</v>
      </c>
      <c r="S119" s="1">
        <v>-1.51</v>
      </c>
      <c r="T119" s="46">
        <v>10.0964363</v>
      </c>
      <c r="U119" s="8">
        <f>AVERAGE(T99,T102:T103,T119,T90,T93,T95,T97,T105,T109,T111,T113,T115,T117)</f>
        <v>10.26495645</v>
      </c>
      <c r="V119" s="1">
        <f>$T$88/$U$119</f>
        <v>1.0092590310015392</v>
      </c>
      <c r="W119" s="8">
        <f t="shared" si="18"/>
        <v>10.189919516706766</v>
      </c>
      <c r="X119" s="45">
        <v>2702</v>
      </c>
      <c r="Y119" s="45">
        <v>1885</v>
      </c>
    </row>
    <row r="120" spans="12:21" ht="12.75">
      <c r="L120" s="8"/>
      <c r="M120" s="8"/>
      <c r="O120" s="1"/>
      <c r="P120" s="1"/>
      <c r="R120" s="8"/>
      <c r="T120" s="1"/>
      <c r="U120" s="8"/>
    </row>
    <row r="121" spans="12:21" ht="12.75">
      <c r="L121" s="8"/>
      <c r="M121" s="8"/>
      <c r="O121" s="1"/>
      <c r="P121" s="1"/>
      <c r="R121" s="8"/>
      <c r="T121" s="1"/>
      <c r="U121" s="8"/>
    </row>
    <row r="122" spans="12:21" ht="12.75">
      <c r="L122" s="8"/>
      <c r="M122" s="8"/>
      <c r="O122" s="1"/>
      <c r="P122" s="1"/>
      <c r="R122" s="8"/>
      <c r="T122" s="1"/>
      <c r="U122" s="8"/>
    </row>
  </sheetData>
  <mergeCells count="1">
    <mergeCell ref="A1:E2"/>
  </mergeCells>
  <printOptions/>
  <pageMargins left="0.11811023622047245" right="0.11811023622047245" top="0.3937007874015748" bottom="0.1968503937007874" header="0.1968503937007874" footer="0.11811023622047245"/>
  <pageSetup horizontalDpi="600" verticalDpi="600" orientation="landscape" paperSize="9" scale="59" r:id="rId1"/>
  <headerFooter alignWithMargins="0">
    <oddHeader>&amp;C&amp;F</oddHead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SheetLayoutView="75" workbookViewId="0" topLeftCell="A1">
      <selection activeCell="D11" sqref="D11"/>
    </sheetView>
  </sheetViews>
  <sheetFormatPr defaultColWidth="9.140625" defaultRowHeight="12.75"/>
  <cols>
    <col min="1" max="1" width="9.421875" style="1" customWidth="1"/>
    <col min="2" max="6" width="11.421875" style="1" customWidth="1"/>
    <col min="7" max="7" width="11.28125" style="1" customWidth="1"/>
    <col min="8" max="8" width="11.421875" style="1" customWidth="1"/>
    <col min="9" max="9" width="7.28125" style="1" customWidth="1"/>
    <col min="10" max="10" width="10.8515625" style="1" customWidth="1"/>
    <col min="11" max="16384" width="11.421875" style="1" customWidth="1"/>
  </cols>
  <sheetData>
    <row r="1" spans="1:17" ht="12.75">
      <c r="A1" s="2"/>
      <c r="B1" s="3"/>
      <c r="C1" s="3"/>
      <c r="D1" s="2"/>
      <c r="E1" s="3"/>
      <c r="F1" s="6"/>
      <c r="G1" s="7"/>
      <c r="H1" s="2"/>
      <c r="I1" s="6"/>
      <c r="J1" s="6"/>
      <c r="M1" s="3"/>
      <c r="N1" s="2"/>
      <c r="O1" s="6"/>
      <c r="Q1" s="2"/>
    </row>
    <row r="2" spans="1:13" ht="12.75">
      <c r="A2" s="2"/>
      <c r="B2" s="3"/>
      <c r="C2" s="3"/>
      <c r="D2" s="3"/>
      <c r="E2" s="3"/>
      <c r="F2" s="7"/>
      <c r="G2" s="7"/>
      <c r="H2" s="3"/>
      <c r="I2" s="3"/>
      <c r="J2" s="3"/>
      <c r="M2" s="3"/>
    </row>
    <row r="3" spans="1:13" ht="12.75">
      <c r="A3" s="2"/>
      <c r="B3" s="3"/>
      <c r="C3" s="2"/>
      <c r="D3" s="2"/>
      <c r="E3" s="3"/>
      <c r="F3" s="7"/>
      <c r="G3" s="7"/>
      <c r="H3" s="3"/>
      <c r="I3" s="3"/>
      <c r="J3" s="2"/>
      <c r="M3" s="3"/>
    </row>
    <row r="4" spans="1:13" ht="12.75">
      <c r="A4" s="4"/>
      <c r="B4" s="3"/>
      <c r="C4" s="2"/>
      <c r="D4" s="2"/>
      <c r="E4" s="3"/>
      <c r="F4" s="3"/>
      <c r="G4" s="3"/>
      <c r="H4" s="3"/>
      <c r="I4" s="3"/>
      <c r="J4" s="2"/>
      <c r="M4" s="3"/>
    </row>
    <row r="5" spans="8:17" ht="12.75">
      <c r="H5" s="5"/>
      <c r="I5" s="5"/>
      <c r="M5" s="5"/>
      <c r="Q5" s="8"/>
    </row>
    <row r="6" spans="8:17" ht="12.75">
      <c r="H6" s="5"/>
      <c r="I6" s="5"/>
      <c r="M6" s="5"/>
      <c r="Q6" s="8"/>
    </row>
    <row r="7" spans="8:17" ht="12.75">
      <c r="H7" s="5"/>
      <c r="I7" s="5"/>
      <c r="M7" s="5"/>
      <c r="Q7" s="8"/>
    </row>
    <row r="8" spans="8:17" ht="12.75">
      <c r="H8" s="5"/>
      <c r="I8" s="5"/>
      <c r="M8" s="5"/>
      <c r="Q8" s="8"/>
    </row>
    <row r="9" spans="8:17" ht="12.75">
      <c r="H9" s="5"/>
      <c r="I9" s="5"/>
      <c r="M9" s="5"/>
      <c r="Q9" s="8"/>
    </row>
    <row r="10" spans="8:17" ht="12.75">
      <c r="H10" s="5"/>
      <c r="I10" s="5"/>
      <c r="M10" s="5"/>
      <c r="Q10" s="8"/>
    </row>
    <row r="11" spans="8:17" ht="12.75">
      <c r="H11" s="5"/>
      <c r="I11" s="5"/>
      <c r="M11" s="5"/>
      <c r="Q11" s="8"/>
    </row>
    <row r="12" spans="8:17" ht="12.75">
      <c r="H12" s="5"/>
      <c r="I12" s="5"/>
      <c r="M12" s="5"/>
      <c r="Q12" s="8"/>
    </row>
    <row r="13" spans="8:17" ht="12.75">
      <c r="H13" s="5"/>
      <c r="I13" s="5"/>
      <c r="M13" s="5"/>
      <c r="Q13" s="8"/>
    </row>
    <row r="14" spans="8:17" ht="12.75">
      <c r="H14" s="5"/>
      <c r="I14" s="5"/>
      <c r="M14" s="5"/>
      <c r="Q14" s="8"/>
    </row>
    <row r="15" spans="8:17" ht="12.75">
      <c r="H15" s="5"/>
      <c r="I15" s="5"/>
      <c r="M15" s="5"/>
      <c r="Q15" s="8"/>
    </row>
    <row r="16" spans="8:17" ht="12.75">
      <c r="H16" s="5"/>
      <c r="I16" s="5"/>
      <c r="M16" s="5"/>
      <c r="Q16" s="8"/>
    </row>
    <row r="17" ht="12.75">
      <c r="Q17" s="8"/>
    </row>
    <row r="18" spans="8:9" ht="12.75">
      <c r="H18" s="5"/>
      <c r="I18" s="5"/>
    </row>
    <row r="19" spans="8:17" ht="12.75">
      <c r="H19" s="5"/>
      <c r="I19" s="5"/>
      <c r="M19" s="5"/>
      <c r="Q19" s="8"/>
    </row>
    <row r="20" spans="8:17" ht="12.75">
      <c r="H20" s="5"/>
      <c r="I20" s="5"/>
      <c r="J20" s="5"/>
      <c r="M20" s="5"/>
      <c r="P20" s="5"/>
      <c r="Q20" s="8"/>
    </row>
    <row r="21" spans="8:17" ht="12.75">
      <c r="H21" s="5"/>
      <c r="I21" s="5"/>
      <c r="M21" s="5"/>
      <c r="Q21" s="8"/>
    </row>
    <row r="22" spans="8:17" ht="12.75">
      <c r="H22" s="5"/>
      <c r="I22" s="5"/>
      <c r="M22" s="5"/>
      <c r="Q22" s="8"/>
    </row>
    <row r="23" spans="8:17" ht="12.75">
      <c r="H23" s="5"/>
      <c r="I23" s="5"/>
      <c r="M23" s="5"/>
      <c r="Q23" s="8"/>
    </row>
    <row r="24" spans="8:17" ht="12.75">
      <c r="H24" s="5"/>
      <c r="I24" s="5"/>
      <c r="J24" s="5"/>
      <c r="L24" s="5"/>
      <c r="M24" s="5"/>
      <c r="Q24" s="8"/>
    </row>
  </sheetData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51"/>
  <sheetViews>
    <sheetView workbookViewId="0" topLeftCell="A20">
      <selection activeCell="A20" sqref="A1:IV16384"/>
    </sheetView>
  </sheetViews>
  <sheetFormatPr defaultColWidth="9.140625" defaultRowHeight="12.75"/>
  <cols>
    <col min="1" max="6" width="11.421875" style="1" customWidth="1"/>
    <col min="7" max="7" width="8.8515625" style="1" customWidth="1"/>
    <col min="8" max="8" width="9.421875" style="1" customWidth="1"/>
    <col min="9" max="9" width="9.421875" style="1" bestFit="1" customWidth="1"/>
    <col min="10" max="10" width="9.7109375" style="1" customWidth="1"/>
    <col min="11" max="16384" width="11.421875" style="1" customWidth="1"/>
  </cols>
  <sheetData>
    <row r="3" spans="1:16" ht="12.75">
      <c r="A3" s="9"/>
      <c r="B3" s="10"/>
      <c r="C3" s="10"/>
      <c r="E3" s="9"/>
      <c r="F3" s="10"/>
      <c r="G3" s="9"/>
      <c r="H3" s="9"/>
      <c r="I3" s="9"/>
      <c r="J3" s="13"/>
      <c r="K3" s="10"/>
      <c r="L3" s="9"/>
      <c r="N3" s="11"/>
      <c r="O3" s="9"/>
      <c r="P3" s="13"/>
    </row>
    <row r="4" spans="1:15" ht="12.75">
      <c r="A4" s="9"/>
      <c r="B4" s="10"/>
      <c r="C4" s="10"/>
      <c r="E4" s="10"/>
      <c r="F4" s="10"/>
      <c r="G4" s="15"/>
      <c r="H4" s="10"/>
      <c r="I4" s="15"/>
      <c r="J4" s="13"/>
      <c r="K4" s="10"/>
      <c r="L4" s="13"/>
      <c r="M4" s="9"/>
      <c r="N4" s="13"/>
      <c r="O4" s="13"/>
    </row>
    <row r="5" spans="4:15" ht="12.75">
      <c r="D5" s="9"/>
      <c r="E5" s="9"/>
      <c r="F5" s="14"/>
      <c r="G5" s="14"/>
      <c r="H5" s="14"/>
      <c r="I5" s="14"/>
      <c r="J5" s="13"/>
      <c r="K5" s="14"/>
      <c r="L5" s="13"/>
      <c r="M5" s="13"/>
      <c r="N5" s="13"/>
      <c r="O5" s="13"/>
    </row>
    <row r="6" spans="1:18" ht="12.75">
      <c r="A6" s="4"/>
      <c r="B6" s="10"/>
      <c r="C6" s="9"/>
      <c r="E6" s="9"/>
      <c r="F6" s="13"/>
      <c r="G6" s="10"/>
      <c r="H6" s="10"/>
      <c r="I6" s="10"/>
      <c r="J6" s="13"/>
      <c r="O6" s="13"/>
      <c r="P6" s="13"/>
      <c r="Q6" s="13"/>
      <c r="R6" s="13"/>
    </row>
    <row r="7" spans="3:18" ht="12.75">
      <c r="C7" s="12"/>
      <c r="G7" s="8"/>
      <c r="H7" s="8"/>
      <c r="L7" s="8"/>
      <c r="M7" s="8"/>
      <c r="O7" s="5"/>
      <c r="P7" s="5"/>
      <c r="Q7" s="5"/>
      <c r="R7" s="8"/>
    </row>
    <row r="8" spans="1:24" ht="12.75">
      <c r="A8" s="11"/>
      <c r="B8" s="12"/>
      <c r="C8" s="6"/>
      <c r="D8" s="6"/>
      <c r="E8" s="12"/>
      <c r="F8" s="12"/>
      <c r="G8" s="12"/>
      <c r="H8" s="12"/>
      <c r="I8" s="12"/>
      <c r="J8" s="11"/>
      <c r="K8" s="12"/>
      <c r="L8" s="8"/>
      <c r="O8" s="12"/>
      <c r="P8" s="11"/>
      <c r="Q8" s="6"/>
      <c r="R8" s="8"/>
      <c r="S8" s="11"/>
      <c r="T8" s="6"/>
      <c r="U8" s="6"/>
      <c r="V8" s="6"/>
      <c r="W8" s="6"/>
      <c r="X8" s="6"/>
    </row>
    <row r="9" spans="1:24" ht="12.75">
      <c r="A9" s="6"/>
      <c r="B9" s="6"/>
      <c r="C9" s="11"/>
      <c r="D9" s="6"/>
      <c r="E9" s="11"/>
      <c r="F9" s="16"/>
      <c r="G9" s="16"/>
      <c r="H9" s="16"/>
      <c r="I9" s="16"/>
      <c r="J9" s="11"/>
      <c r="K9" s="16"/>
      <c r="L9" s="8"/>
      <c r="O9" s="16"/>
      <c r="P9" s="11"/>
      <c r="Q9" s="6"/>
      <c r="R9" s="8"/>
      <c r="S9" s="11"/>
      <c r="T9" s="6"/>
      <c r="U9" s="6"/>
      <c r="V9" s="6"/>
      <c r="W9" s="6"/>
      <c r="X9" s="6"/>
    </row>
    <row r="10" spans="1:24" ht="12.75">
      <c r="A10" s="18"/>
      <c r="B10" s="12"/>
      <c r="C10" s="11"/>
      <c r="D10" s="6"/>
      <c r="E10" s="11"/>
      <c r="F10" s="11"/>
      <c r="G10" s="12"/>
      <c r="H10" s="12"/>
      <c r="I10" s="12"/>
      <c r="J10" s="11"/>
      <c r="K10" s="11"/>
      <c r="O10" s="12"/>
      <c r="P10" s="11"/>
      <c r="Q10" s="6"/>
      <c r="R10" s="8"/>
      <c r="S10" s="11"/>
      <c r="T10" s="6"/>
      <c r="U10" s="6"/>
      <c r="V10" s="6"/>
      <c r="W10" s="6"/>
      <c r="X10" s="6"/>
    </row>
    <row r="11" spans="1:24" ht="12.75">
      <c r="A11" s="6"/>
      <c r="B11" s="6"/>
      <c r="C11" s="6"/>
      <c r="D11" s="6"/>
      <c r="E11" s="6"/>
      <c r="F11" s="6"/>
      <c r="G11" s="17"/>
      <c r="H11" s="17"/>
      <c r="I11" s="17"/>
      <c r="J11" s="6"/>
      <c r="K11" s="6"/>
      <c r="O11" s="17"/>
      <c r="P11" s="17"/>
      <c r="Q11" s="6"/>
      <c r="R11" s="8"/>
      <c r="S11" s="17"/>
      <c r="T11" s="6"/>
      <c r="U11" s="6"/>
      <c r="V11" s="6"/>
      <c r="W11" s="6"/>
      <c r="X11" s="6"/>
    </row>
    <row r="12" spans="1:24" ht="12.75">
      <c r="A12" s="6"/>
      <c r="B12" s="6"/>
      <c r="C12" s="6"/>
      <c r="D12" s="6"/>
      <c r="E12" s="6"/>
      <c r="F12" s="6"/>
      <c r="G12" s="17"/>
      <c r="H12" s="17"/>
      <c r="I12" s="17"/>
      <c r="J12" s="6"/>
      <c r="K12" s="6"/>
      <c r="L12" s="8"/>
      <c r="O12" s="17"/>
      <c r="P12" s="6"/>
      <c r="Q12" s="6"/>
      <c r="R12" s="8"/>
      <c r="S12" s="6"/>
      <c r="T12" s="6"/>
      <c r="U12" s="6"/>
      <c r="V12" s="6"/>
      <c r="W12" s="6"/>
      <c r="X12" s="6"/>
    </row>
    <row r="13" spans="1:24" ht="12.75">
      <c r="A13" s="6"/>
      <c r="B13" s="6"/>
      <c r="C13" s="6"/>
      <c r="D13" s="6"/>
      <c r="E13" s="6"/>
      <c r="F13" s="6"/>
      <c r="G13" s="17"/>
      <c r="H13" s="17"/>
      <c r="I13" s="17"/>
      <c r="J13" s="6"/>
      <c r="K13" s="6"/>
      <c r="L13" s="8"/>
      <c r="O13" s="17"/>
      <c r="P13" s="6"/>
      <c r="Q13" s="6"/>
      <c r="R13" s="8"/>
      <c r="S13" s="6"/>
      <c r="T13" s="6"/>
      <c r="U13" s="6"/>
      <c r="V13" s="6"/>
      <c r="W13" s="6"/>
      <c r="X13" s="6"/>
    </row>
    <row r="14" spans="2:12" ht="12.75">
      <c r="B14" s="6"/>
      <c r="L14" s="8"/>
    </row>
    <row r="15" spans="2:12" ht="12.75">
      <c r="B15" s="6"/>
      <c r="L15" s="8"/>
    </row>
    <row r="16" spans="2:16" ht="12.75">
      <c r="B16" s="6"/>
      <c r="H16" s="5"/>
      <c r="L16" s="8"/>
      <c r="M16" s="8"/>
      <c r="O16" s="5"/>
      <c r="P16" s="5"/>
    </row>
    <row r="17" ht="12.75">
      <c r="L17" s="8"/>
    </row>
    <row r="20" ht="12.75">
      <c r="L20" s="8"/>
    </row>
    <row r="21" ht="12.75">
      <c r="L21" s="8"/>
    </row>
    <row r="24" spans="12:15" ht="12.75">
      <c r="L24" s="8"/>
      <c r="O24" s="17"/>
    </row>
    <row r="25" spans="12:15" ht="12.75">
      <c r="L25" s="8"/>
      <c r="O25" s="17"/>
    </row>
    <row r="26" ht="12.75">
      <c r="L26" s="8"/>
    </row>
    <row r="27" ht="12.75">
      <c r="L27" s="8"/>
    </row>
    <row r="28" spans="8:16" ht="12.75">
      <c r="H28" s="5"/>
      <c r="L28" s="8"/>
      <c r="M28" s="8"/>
      <c r="O28" s="5"/>
      <c r="P28" s="5"/>
    </row>
    <row r="31" spans="12:15" ht="12.75">
      <c r="L31" s="8"/>
      <c r="O31" s="17"/>
    </row>
    <row r="32" spans="12:15" ht="12.75">
      <c r="L32" s="8"/>
      <c r="O32" s="17"/>
    </row>
    <row r="33" ht="12.75">
      <c r="L33" s="8"/>
    </row>
    <row r="34" ht="12.75">
      <c r="L34" s="8"/>
    </row>
    <row r="35" spans="8:16" ht="12.75">
      <c r="H35" s="5"/>
      <c r="L35" s="8"/>
      <c r="M35" s="8"/>
      <c r="O35" s="5"/>
      <c r="P35" s="5"/>
    </row>
    <row r="37" ht="12.75">
      <c r="L37" s="8"/>
    </row>
    <row r="38" ht="12.75">
      <c r="L38" s="8"/>
    </row>
    <row r="39" ht="12.75">
      <c r="L39" s="8"/>
    </row>
    <row r="40" ht="12.75">
      <c r="L40" s="8"/>
    </row>
    <row r="41" spans="7:12" ht="12.75">
      <c r="G41" s="5"/>
      <c r="H41" s="5"/>
      <c r="J41" s="5"/>
      <c r="K41" s="5"/>
      <c r="L41" s="8"/>
    </row>
    <row r="44" spans="12:15" ht="12.75">
      <c r="L44" s="8"/>
      <c r="O44" s="17"/>
    </row>
    <row r="45" spans="12:15" ht="12.75">
      <c r="L45" s="8"/>
      <c r="O45" s="17"/>
    </row>
    <row r="46" ht="12.75">
      <c r="L46" s="8"/>
    </row>
    <row r="47" ht="12.75">
      <c r="L47" s="8"/>
    </row>
    <row r="48" spans="7:16" ht="12.75">
      <c r="G48" s="5"/>
      <c r="H48" s="5"/>
      <c r="J48" s="5"/>
      <c r="K48" s="5"/>
      <c r="L48" s="8"/>
      <c r="M48" s="8"/>
      <c r="O48" s="5"/>
      <c r="P48" s="5"/>
    </row>
    <row r="51" ht="12.75">
      <c r="F51" s="5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rwerner</dc:creator>
  <cp:keywords/>
  <dc:description/>
  <cp:lastModifiedBy>_wbrand</cp:lastModifiedBy>
  <cp:lastPrinted>2003-10-08T07:58:54Z</cp:lastPrinted>
  <dcterms:created xsi:type="dcterms:W3CDTF">1998-09-22T09:25:17Z</dcterms:created>
  <dcterms:modified xsi:type="dcterms:W3CDTF">2005-11-04T10:18:02Z</dcterms:modified>
  <cp:category/>
  <cp:version/>
  <cp:contentType/>
  <cp:contentStatus/>
</cp:coreProperties>
</file>